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chartsheets/sheet1.xml" ContentType="application/vnd.openxmlformats-officedocument.spreadsheetml.chartsheet+xml"/>
  <Override PartName="/xl/chartsheets/sheet2.xml" ContentType="application/vnd.openxmlformats-officedocument.spreadsheetml.chartsheet+xml"/>
  <Override PartName="/xl/chartsheets/sheet3.xml" ContentType="application/vnd.openxmlformats-officedocument.spreadsheetml.chartsheet+xml"/>
  <Override PartName="/xl/chartsheets/sheet4.xml" ContentType="application/vnd.openxmlformats-officedocument.spreadsheetml.chartsheet+xml"/>
  <Override PartName="/xl/chartsheets/sheet5.xml" ContentType="application/vnd.openxmlformats-officedocument.spreadsheetml.chart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drawings/drawing3.xml" ContentType="application/vnd.openxmlformats-officedocument.drawing+xml"/>
  <Override PartName="/xl/charts/chart2.xml" ContentType="application/vnd.openxmlformats-officedocument.drawingml.chart+xml"/>
  <Override PartName="/xl/drawings/drawing4.xml" ContentType="application/vnd.openxmlformats-officedocument.drawing+xml"/>
  <Override PartName="/xl/charts/chart3.xml" ContentType="application/vnd.openxmlformats-officedocument.drawingml.chart+xml"/>
  <Override PartName="/xl/drawings/drawing5.xml" ContentType="application/vnd.openxmlformats-officedocument.drawing+xml"/>
  <Override PartName="/xl/charts/chart4.xml" ContentType="application/vnd.openxmlformats-officedocument.drawingml.chart+xml"/>
  <Override PartName="/xl/drawings/drawing6.xml" ContentType="application/vnd.openxmlformats-officedocument.drawing+xml"/>
  <Override PartName="/xl/charts/chart5.xml" ContentType="application/vnd.openxmlformats-officedocument.drawingml.chart+xml"/>
  <Override PartName="/xl/drawings/drawing7.xml" ContentType="application/vnd.openxmlformats-officedocument.drawing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0.xml" ContentType="application/vnd.openxmlformats-officedocument.drawingml.chart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15" yWindow="-15" windowWidth="12600" windowHeight="12585"/>
  </bookViews>
  <sheets>
    <sheet name="Introduction" sheetId="6" r:id="rId1"/>
    <sheet name="SO" sheetId="2" r:id="rId2"/>
    <sheet name="IR1" sheetId="1" r:id="rId3"/>
    <sheet name="IR2" sheetId="8" r:id="rId4"/>
    <sheet name="IR3" sheetId="9" r:id="rId5"/>
    <sheet name="IR4" sheetId="12" r:id="rId6"/>
    <sheet name="IR5" sheetId="13" r:id="rId7"/>
    <sheet name="Dashboard" sheetId="14" r:id="rId8"/>
    <sheet name="Dashboard 2" sheetId="15" r:id="rId9"/>
    <sheet name="Dashboard 2.1" sheetId="18" state="hidden" r:id="rId10"/>
    <sheet name="Dashboard 2.2" sheetId="17" state="hidden" r:id="rId11"/>
    <sheet name="Dashboard 2.3" sheetId="19" state="hidden" r:id="rId12"/>
    <sheet name="Dashboard 3" sheetId="16" r:id="rId13"/>
    <sheet name="Programming 1" sheetId="5" state="hidden" r:id="rId14"/>
    <sheet name="Programming 2" sheetId="21" state="hidden" r:id="rId15"/>
    <sheet name="RED" sheetId="30" r:id="rId16"/>
    <sheet name="ORANGE" sheetId="40" r:id="rId17"/>
    <sheet name="YELLOW" sheetId="41" r:id="rId18"/>
    <sheet name="GREEN" sheetId="42" r:id="rId19"/>
  </sheets>
  <definedNames>
    <definedName name="_xlnm._FilterDatabase" localSheetId="18" hidden="1">GREEN!$F$1:$F$207</definedName>
    <definedName name="_xlnm._FilterDatabase" localSheetId="16" hidden="1">ORANGE!$F$1:$F$207</definedName>
    <definedName name="_xlnm._FilterDatabase" localSheetId="15" hidden="1">RED!$F$1:$F$207</definedName>
    <definedName name="_xlnm._FilterDatabase" localSheetId="17" hidden="1">YELLOW!$F$1:$F$207</definedName>
    <definedName name="_GoBack" localSheetId="1">SO!$H$6</definedName>
  </definedNames>
  <calcPr calcId="145621"/>
</workbook>
</file>

<file path=xl/calcChain.xml><?xml version="1.0" encoding="utf-8"?>
<calcChain xmlns="http://schemas.openxmlformats.org/spreadsheetml/2006/main">
  <c r="E33" i="1" l="1"/>
  <c r="F33" i="1"/>
  <c r="D33" i="1"/>
  <c r="E13" i="1"/>
  <c r="F13" i="1"/>
  <c r="D13" i="1"/>
  <c r="C207" i="41" l="1" a="1"/>
  <c r="C207" i="41" s="1"/>
  <c r="B207" i="41" a="1"/>
  <c r="B207" i="41" s="1"/>
  <c r="F207" i="41" s="1"/>
  <c r="C206" i="41" a="1"/>
  <c r="C206" i="41" s="1"/>
  <c r="B206" i="41" a="1"/>
  <c r="B206" i="41" s="1"/>
  <c r="F206" i="41" s="1"/>
  <c r="C205" i="41" a="1"/>
  <c r="C205" i="41" s="1"/>
  <c r="B205" i="41" a="1"/>
  <c r="B205" i="41" s="1"/>
  <c r="F205" i="41" s="1"/>
  <c r="C204" i="41" a="1"/>
  <c r="C204" i="41" s="1"/>
  <c r="B204" i="41" a="1"/>
  <c r="B204" i="41" s="1"/>
  <c r="F204" i="41" s="1"/>
  <c r="C203" i="41" a="1"/>
  <c r="C203" i="41" s="1"/>
  <c r="B203" i="41" a="1"/>
  <c r="B203" i="41" s="1"/>
  <c r="F203" i="41" s="1"/>
  <c r="C202" i="41" a="1"/>
  <c r="C202" i="41" s="1"/>
  <c r="B202" i="41" a="1"/>
  <c r="B202" i="41" s="1"/>
  <c r="C111" i="41" a="1"/>
  <c r="C111" i="41" s="1"/>
  <c r="B111" i="41" a="1"/>
  <c r="B111" i="41" s="1"/>
  <c r="F111" i="41" s="1"/>
  <c r="C110" i="41" a="1"/>
  <c r="C110" i="41" s="1"/>
  <c r="B110" i="41" a="1"/>
  <c r="B110" i="41" s="1"/>
  <c r="F110" i="41" s="1"/>
  <c r="C109" i="41" a="1"/>
  <c r="C109" i="41" s="1"/>
  <c r="B109" i="41" a="1"/>
  <c r="B109" i="41" s="1"/>
  <c r="C108" i="41" a="1"/>
  <c r="C108" i="41" s="1"/>
  <c r="B108" i="41" a="1"/>
  <c r="B108" i="41" s="1"/>
  <c r="F108" i="41" s="1"/>
  <c r="C107" i="41" a="1"/>
  <c r="C107" i="41" s="1"/>
  <c r="B107" i="41" a="1"/>
  <c r="B107" i="41" s="1"/>
  <c r="C106" i="41" a="1"/>
  <c r="C106" i="41" s="1"/>
  <c r="B106" i="41" a="1"/>
  <c r="B106" i="41" s="1"/>
  <c r="F106" i="41" s="1"/>
  <c r="C105" i="41" a="1"/>
  <c r="C105" i="41" s="1"/>
  <c r="B105" i="41" a="1"/>
  <c r="B105" i="41" s="1"/>
  <c r="C66" i="41" a="1"/>
  <c r="C66" i="41" s="1"/>
  <c r="B66" i="41" a="1"/>
  <c r="B66" i="41" s="1"/>
  <c r="F66" i="41" s="1"/>
  <c r="C65" i="41" a="1"/>
  <c r="C65" i="41" s="1"/>
  <c r="B65" i="41" a="1"/>
  <c r="B65" i="41" s="1"/>
  <c r="F65" i="41" s="1"/>
  <c r="C64" i="41" a="1"/>
  <c r="C64" i="41" s="1"/>
  <c r="B64" i="41" a="1"/>
  <c r="B64" i="41" s="1"/>
  <c r="F64" i="41" s="1"/>
  <c r="C63" i="41" a="1"/>
  <c r="C63" i="41" s="1"/>
  <c r="B63" i="41" a="1"/>
  <c r="B63" i="41" s="1"/>
  <c r="C62" i="41" a="1"/>
  <c r="C62" i="41" s="1"/>
  <c r="B62" i="41" a="1"/>
  <c r="B62" i="41" s="1"/>
  <c r="F62" i="41" s="1"/>
  <c r="C61" i="41" a="1"/>
  <c r="C61" i="41" s="1"/>
  <c r="B61" i="41" a="1"/>
  <c r="B61" i="41" s="1"/>
  <c r="F61" i="41" s="1"/>
  <c r="C60" i="41" a="1"/>
  <c r="C60" i="41" s="1"/>
  <c r="B60" i="41" a="1"/>
  <c r="B60" i="41" s="1"/>
  <c r="F60" i="41" s="1"/>
  <c r="C59" i="41" a="1"/>
  <c r="C59" i="41" s="1"/>
  <c r="B59" i="41" a="1"/>
  <c r="B59" i="41" s="1"/>
  <c r="C207" i="40" a="1"/>
  <c r="C207" i="40" s="1"/>
  <c r="B207" i="40" a="1"/>
  <c r="B207" i="40" s="1"/>
  <c r="F207" i="40" s="1"/>
  <c r="C206" i="40" a="1"/>
  <c r="C206" i="40" s="1"/>
  <c r="B206" i="40" a="1"/>
  <c r="B206" i="40" s="1"/>
  <c r="F206" i="40" s="1"/>
  <c r="C205" i="40" a="1"/>
  <c r="C205" i="40" s="1"/>
  <c r="B205" i="40" a="1"/>
  <c r="B205" i="40" s="1"/>
  <c r="F205" i="40" s="1"/>
  <c r="C204" i="40" a="1"/>
  <c r="C204" i="40" s="1"/>
  <c r="B204" i="40" a="1"/>
  <c r="B204" i="40" s="1"/>
  <c r="F204" i="40" s="1"/>
  <c r="C203" i="40" a="1"/>
  <c r="C203" i="40" s="1"/>
  <c r="B203" i="40" a="1"/>
  <c r="B203" i="40" s="1"/>
  <c r="F203" i="40" s="1"/>
  <c r="C202" i="40" a="1"/>
  <c r="C202" i="40" s="1"/>
  <c r="B202" i="40" a="1"/>
  <c r="B202" i="40" s="1"/>
  <c r="F202" i="40" s="1"/>
  <c r="C111" i="40" a="1"/>
  <c r="C111" i="40" s="1"/>
  <c r="B111" i="40" a="1"/>
  <c r="B111" i="40" s="1"/>
  <c r="F111" i="40" s="1"/>
  <c r="C110" i="40" a="1"/>
  <c r="C110" i="40" s="1"/>
  <c r="B110" i="40" a="1"/>
  <c r="B110" i="40" s="1"/>
  <c r="F110" i="40" s="1"/>
  <c r="C109" i="40" a="1"/>
  <c r="C109" i="40" s="1"/>
  <c r="B109" i="40" a="1"/>
  <c r="B109" i="40" s="1"/>
  <c r="F109" i="40" s="1"/>
  <c r="C108" i="40" a="1"/>
  <c r="C108" i="40" s="1"/>
  <c r="B108" i="40" a="1"/>
  <c r="B108" i="40" s="1"/>
  <c r="F108" i="40" s="1"/>
  <c r="C107" i="40" a="1"/>
  <c r="C107" i="40" s="1"/>
  <c r="B107" i="40" a="1"/>
  <c r="B107" i="40" s="1"/>
  <c r="F107" i="40" s="1"/>
  <c r="C106" i="40" a="1"/>
  <c r="C106" i="40" s="1"/>
  <c r="B106" i="40" a="1"/>
  <c r="B106" i="40" s="1"/>
  <c r="F106" i="40" s="1"/>
  <c r="C105" i="40" a="1"/>
  <c r="C105" i="40" s="1"/>
  <c r="B105" i="40" a="1"/>
  <c r="B105" i="40" s="1"/>
  <c r="F105" i="40" s="1"/>
  <c r="C66" i="40" a="1"/>
  <c r="C66" i="40" s="1"/>
  <c r="B66" i="40" a="1"/>
  <c r="B66" i="40" s="1"/>
  <c r="F66" i="40" s="1"/>
  <c r="C65" i="40" a="1"/>
  <c r="C65" i="40" s="1"/>
  <c r="B65" i="40" a="1"/>
  <c r="B65" i="40" s="1"/>
  <c r="F65" i="40" s="1"/>
  <c r="C64" i="40" a="1"/>
  <c r="C64" i="40" s="1"/>
  <c r="B64" i="40" a="1"/>
  <c r="B64" i="40" s="1"/>
  <c r="F64" i="40" s="1"/>
  <c r="C63" i="40" a="1"/>
  <c r="C63" i="40" s="1"/>
  <c r="B63" i="40" a="1"/>
  <c r="B63" i="40" s="1"/>
  <c r="F63" i="40" s="1"/>
  <c r="C62" i="40" a="1"/>
  <c r="C62" i="40" s="1"/>
  <c r="B62" i="40" a="1"/>
  <c r="B62" i="40" s="1"/>
  <c r="F62" i="40" s="1"/>
  <c r="C61" i="40" a="1"/>
  <c r="C61" i="40" s="1"/>
  <c r="B61" i="40" a="1"/>
  <c r="B61" i="40" s="1"/>
  <c r="F61" i="40" s="1"/>
  <c r="C60" i="40" a="1"/>
  <c r="C60" i="40" s="1"/>
  <c r="B60" i="40" a="1"/>
  <c r="B60" i="40" s="1"/>
  <c r="F60" i="40" s="1"/>
  <c r="C59" i="40"/>
  <c r="C59" i="40" a="1"/>
  <c r="B59" i="40" a="1"/>
  <c r="B59" i="40" s="1"/>
  <c r="F59" i="40" s="1"/>
  <c r="A139" i="42"/>
  <c r="A134" i="42"/>
  <c r="F202" i="41"/>
  <c r="A139" i="41"/>
  <c r="A134" i="41"/>
  <c r="F109" i="41"/>
  <c r="F107" i="41"/>
  <c r="F105" i="41"/>
  <c r="F63" i="41"/>
  <c r="F59" i="41"/>
  <c r="A139" i="40"/>
  <c r="A134" i="40"/>
  <c r="B50" i="21" l="1"/>
  <c r="A50" i="21"/>
  <c r="B30" i="21"/>
  <c r="A30" i="21"/>
  <c r="C30" i="21"/>
  <c r="A134" i="30"/>
  <c r="A139" i="30"/>
  <c r="K65" i="8"/>
  <c r="A125" i="21" s="1"/>
  <c r="N65" i="8"/>
  <c r="K66" i="8"/>
  <c r="A126" i="21" s="1"/>
  <c r="N66" i="8"/>
  <c r="D126" i="21" s="1"/>
  <c r="E210" i="21"/>
  <c r="F210" i="21"/>
  <c r="E211" i="21"/>
  <c r="F211" i="21"/>
  <c r="E212" i="21"/>
  <c r="F212" i="21"/>
  <c r="E213" i="21"/>
  <c r="F213" i="21"/>
  <c r="A214" i="21"/>
  <c r="B214" i="21"/>
  <c r="C214" i="21"/>
  <c r="D214" i="21"/>
  <c r="E214" i="21"/>
  <c r="F214" i="21"/>
  <c r="B215" i="21"/>
  <c r="C215" i="21"/>
  <c r="E215" i="21"/>
  <c r="F215" i="21"/>
  <c r="B216" i="21"/>
  <c r="C216" i="21"/>
  <c r="E216" i="21"/>
  <c r="F216" i="21"/>
  <c r="B217" i="21"/>
  <c r="C217" i="21"/>
  <c r="E217" i="21"/>
  <c r="F217" i="21"/>
  <c r="C218" i="21"/>
  <c r="E218" i="21"/>
  <c r="F218" i="21"/>
  <c r="E219" i="21"/>
  <c r="F219" i="21"/>
  <c r="A220" i="21"/>
  <c r="B220" i="21"/>
  <c r="C220" i="21"/>
  <c r="D220" i="21"/>
  <c r="E220" i="21"/>
  <c r="F220" i="21"/>
  <c r="E221" i="21"/>
  <c r="F221" i="21"/>
  <c r="E222" i="21"/>
  <c r="F222" i="21"/>
  <c r="E223" i="21"/>
  <c r="F223" i="21"/>
  <c r="E224" i="21"/>
  <c r="F224" i="21"/>
  <c r="A225" i="21"/>
  <c r="B225" i="21"/>
  <c r="C225" i="21"/>
  <c r="D225" i="21"/>
  <c r="E225" i="21"/>
  <c r="F225" i="21"/>
  <c r="B226" i="21"/>
  <c r="C226" i="21"/>
  <c r="E226" i="21"/>
  <c r="F226" i="21"/>
  <c r="B227" i="21"/>
  <c r="C227" i="21"/>
  <c r="E227" i="21"/>
  <c r="F227" i="21"/>
  <c r="A228" i="21"/>
  <c r="B228" i="21"/>
  <c r="C228" i="21"/>
  <c r="D228" i="21"/>
  <c r="E228" i="21"/>
  <c r="F228" i="21"/>
  <c r="B229" i="21"/>
  <c r="C229" i="21"/>
  <c r="E229" i="21"/>
  <c r="F229" i="21"/>
  <c r="B230" i="21"/>
  <c r="C230" i="21"/>
  <c r="E230" i="21"/>
  <c r="F230" i="21"/>
  <c r="B231" i="21"/>
  <c r="C231" i="21"/>
  <c r="E231" i="21"/>
  <c r="F231" i="21"/>
  <c r="B232" i="21"/>
  <c r="C232" i="21"/>
  <c r="E232" i="21"/>
  <c r="F232" i="21"/>
  <c r="E168" i="21"/>
  <c r="F168" i="21"/>
  <c r="E169" i="21"/>
  <c r="F169" i="21"/>
  <c r="E170" i="21"/>
  <c r="F170" i="21"/>
  <c r="E171" i="21"/>
  <c r="F171" i="21"/>
  <c r="E172" i="21"/>
  <c r="F172" i="21"/>
  <c r="E173" i="21"/>
  <c r="F173" i="21"/>
  <c r="A174" i="21"/>
  <c r="B174" i="21"/>
  <c r="C174" i="21"/>
  <c r="D174" i="21"/>
  <c r="E174" i="21"/>
  <c r="F174" i="21"/>
  <c r="B175" i="21"/>
  <c r="C175" i="21"/>
  <c r="E175" i="21"/>
  <c r="F175" i="21"/>
  <c r="A176" i="21"/>
  <c r="B176" i="21"/>
  <c r="C176" i="21"/>
  <c r="D176" i="21"/>
  <c r="E176" i="21"/>
  <c r="F176" i="21"/>
  <c r="E177" i="21"/>
  <c r="F177" i="21"/>
  <c r="E178" i="21"/>
  <c r="F178" i="21"/>
  <c r="E179" i="21"/>
  <c r="F179" i="21"/>
  <c r="E180" i="21"/>
  <c r="F180" i="21"/>
  <c r="E181" i="21"/>
  <c r="F181" i="21"/>
  <c r="E182" i="21"/>
  <c r="F182" i="21"/>
  <c r="E183" i="21"/>
  <c r="F183" i="21"/>
  <c r="A184" i="21"/>
  <c r="B184" i="21"/>
  <c r="C184" i="21"/>
  <c r="D184" i="21"/>
  <c r="E184" i="21"/>
  <c r="F184" i="21"/>
  <c r="E185" i="21"/>
  <c r="F185" i="21"/>
  <c r="E186" i="21"/>
  <c r="F186" i="21"/>
  <c r="E187" i="21"/>
  <c r="F187" i="21"/>
  <c r="B188" i="21"/>
  <c r="C188" i="21"/>
  <c r="E188" i="21"/>
  <c r="F188" i="21"/>
  <c r="A189" i="21"/>
  <c r="B189" i="21"/>
  <c r="C189" i="21"/>
  <c r="D189" i="21"/>
  <c r="E189" i="21"/>
  <c r="F189" i="21"/>
  <c r="A190" i="21"/>
  <c r="B190" i="21"/>
  <c r="C190" i="21"/>
  <c r="D190" i="21"/>
  <c r="E190" i="21"/>
  <c r="F190" i="21"/>
  <c r="E191" i="21"/>
  <c r="F191" i="21"/>
  <c r="E192" i="21"/>
  <c r="F192" i="21"/>
  <c r="E193" i="21"/>
  <c r="F193" i="21"/>
  <c r="E194" i="21"/>
  <c r="F194" i="21"/>
  <c r="A195" i="21"/>
  <c r="B195" i="21"/>
  <c r="C195" i="21"/>
  <c r="D195" i="21"/>
  <c r="E195" i="21"/>
  <c r="F195" i="21"/>
  <c r="E196" i="21"/>
  <c r="F196" i="21"/>
  <c r="E197" i="21"/>
  <c r="F197" i="21"/>
  <c r="E198" i="21"/>
  <c r="F198" i="21"/>
  <c r="E199" i="21"/>
  <c r="F199" i="21"/>
  <c r="A200" i="21"/>
  <c r="B200" i="21"/>
  <c r="C200" i="21"/>
  <c r="D200" i="21"/>
  <c r="E200" i="21"/>
  <c r="F200" i="21"/>
  <c r="E201" i="21"/>
  <c r="F201" i="21"/>
  <c r="E202" i="21"/>
  <c r="F202" i="21"/>
  <c r="E203" i="21"/>
  <c r="F203" i="21"/>
  <c r="E204" i="21"/>
  <c r="F204" i="21"/>
  <c r="B131" i="21"/>
  <c r="C131" i="21"/>
  <c r="E131" i="21"/>
  <c r="F131" i="21"/>
  <c r="B132" i="21"/>
  <c r="C132" i="21"/>
  <c r="E132" i="21"/>
  <c r="F132" i="21"/>
  <c r="E133" i="21"/>
  <c r="F133" i="21"/>
  <c r="E134" i="21"/>
  <c r="F134" i="21"/>
  <c r="A135" i="21"/>
  <c r="B135" i="21"/>
  <c r="C135" i="21"/>
  <c r="D135" i="21"/>
  <c r="E135" i="21"/>
  <c r="F135" i="21"/>
  <c r="B136" i="21"/>
  <c r="C136" i="21"/>
  <c r="E136" i="21"/>
  <c r="F136" i="21"/>
  <c r="B137" i="21"/>
  <c r="C137" i="21"/>
  <c r="E137" i="21"/>
  <c r="F137" i="21"/>
  <c r="B138" i="21"/>
  <c r="C138" i="21"/>
  <c r="E138" i="21"/>
  <c r="F138" i="21"/>
  <c r="E139" i="21"/>
  <c r="F139" i="21"/>
  <c r="E140" i="21"/>
  <c r="F140" i="21"/>
  <c r="E141" i="21"/>
  <c r="F141" i="21"/>
  <c r="E142" i="21"/>
  <c r="F142" i="21"/>
  <c r="E143" i="21"/>
  <c r="F143" i="21"/>
  <c r="E144" i="21"/>
  <c r="F144" i="21"/>
  <c r="A145" i="21"/>
  <c r="B145" i="21"/>
  <c r="C145" i="21"/>
  <c r="D145" i="21"/>
  <c r="E145" i="21"/>
  <c r="F145" i="21"/>
  <c r="E146" i="21"/>
  <c r="F146" i="21"/>
  <c r="B147" i="21"/>
  <c r="C147" i="21"/>
  <c r="E147" i="21"/>
  <c r="F147" i="21"/>
  <c r="E148" i="21"/>
  <c r="F148" i="21"/>
  <c r="A149" i="21"/>
  <c r="B149" i="21"/>
  <c r="C149" i="21"/>
  <c r="D149" i="21"/>
  <c r="E149" i="21"/>
  <c r="F149" i="21"/>
  <c r="B150" i="21"/>
  <c r="C150" i="21"/>
  <c r="E150" i="21"/>
  <c r="F150" i="21"/>
  <c r="E151" i="21"/>
  <c r="F151" i="21"/>
  <c r="E152" i="21"/>
  <c r="F152" i="21"/>
  <c r="E153" i="21"/>
  <c r="F153" i="21"/>
  <c r="A154" i="21"/>
  <c r="B154" i="21"/>
  <c r="C154" i="21"/>
  <c r="D154" i="21"/>
  <c r="E154" i="21"/>
  <c r="F154" i="21"/>
  <c r="A155" i="21"/>
  <c r="B155" i="21"/>
  <c r="C155" i="21"/>
  <c r="D155" i="21"/>
  <c r="E155" i="21"/>
  <c r="F155" i="21"/>
  <c r="A156" i="21"/>
  <c r="B156" i="21"/>
  <c r="C156" i="21"/>
  <c r="D156" i="21"/>
  <c r="E156" i="21"/>
  <c r="F156" i="21"/>
  <c r="E157" i="21"/>
  <c r="F157" i="21"/>
  <c r="E158" i="21"/>
  <c r="F158" i="21"/>
  <c r="E159" i="21"/>
  <c r="F159" i="21"/>
  <c r="E160" i="21"/>
  <c r="F160" i="21"/>
  <c r="B161" i="21"/>
  <c r="C161" i="21"/>
  <c r="E161" i="21"/>
  <c r="F161" i="21"/>
  <c r="A67" i="21"/>
  <c r="B67" i="21"/>
  <c r="C67" i="21"/>
  <c r="D67" i="21"/>
  <c r="E67" i="21"/>
  <c r="F67" i="21"/>
  <c r="B68" i="21"/>
  <c r="C68" i="21"/>
  <c r="E68" i="21"/>
  <c r="F68" i="21"/>
  <c r="B69" i="21"/>
  <c r="C69" i="21"/>
  <c r="E69" i="21"/>
  <c r="F69" i="21"/>
  <c r="B70" i="21"/>
  <c r="C70" i="21"/>
  <c r="E70" i="21"/>
  <c r="F70" i="21"/>
  <c r="B71" i="21"/>
  <c r="C71" i="21"/>
  <c r="E71" i="21"/>
  <c r="F71" i="21"/>
  <c r="B72" i="21"/>
  <c r="C72" i="21"/>
  <c r="E72" i="21"/>
  <c r="F72" i="21"/>
  <c r="B73" i="21"/>
  <c r="C73" i="21"/>
  <c r="E73" i="21"/>
  <c r="F73" i="21"/>
  <c r="B74" i="21"/>
  <c r="C74" i="21"/>
  <c r="E74" i="21"/>
  <c r="F74" i="21"/>
  <c r="A75" i="21"/>
  <c r="B75" i="21"/>
  <c r="C75" i="21"/>
  <c r="D75" i="21"/>
  <c r="E75" i="21"/>
  <c r="F75" i="21"/>
  <c r="A76" i="21"/>
  <c r="B76" i="21"/>
  <c r="C76" i="21"/>
  <c r="D76" i="21"/>
  <c r="E76" i="21"/>
  <c r="F76" i="21"/>
  <c r="A77" i="21"/>
  <c r="B77" i="21"/>
  <c r="C77" i="21"/>
  <c r="D77" i="21"/>
  <c r="E77" i="21"/>
  <c r="F77" i="21"/>
  <c r="E78" i="21"/>
  <c r="F78" i="21"/>
  <c r="E79" i="21"/>
  <c r="F79" i="21"/>
  <c r="E80" i="21"/>
  <c r="F80" i="21"/>
  <c r="E81" i="21"/>
  <c r="F81" i="21"/>
  <c r="A82" i="21"/>
  <c r="B82" i="21"/>
  <c r="C82" i="21"/>
  <c r="D82" i="21"/>
  <c r="E82" i="21"/>
  <c r="F82" i="21"/>
  <c r="E83" i="21"/>
  <c r="F83" i="21"/>
  <c r="E84" i="21"/>
  <c r="F84" i="21"/>
  <c r="E85" i="21"/>
  <c r="F85" i="21"/>
  <c r="E86" i="21"/>
  <c r="F86" i="21"/>
  <c r="E87" i="21"/>
  <c r="F87" i="21"/>
  <c r="E88" i="21"/>
  <c r="F88" i="21"/>
  <c r="E89" i="21"/>
  <c r="F89" i="21"/>
  <c r="E90" i="21"/>
  <c r="F90" i="21"/>
  <c r="E91" i="21"/>
  <c r="F91" i="21"/>
  <c r="E92" i="21"/>
  <c r="F92" i="21"/>
  <c r="E93" i="21"/>
  <c r="F93" i="21"/>
  <c r="E94" i="21"/>
  <c r="F94" i="21"/>
  <c r="A95" i="21"/>
  <c r="B95" i="21"/>
  <c r="C95" i="21"/>
  <c r="D95" i="21"/>
  <c r="E95" i="21"/>
  <c r="F95" i="21"/>
  <c r="B96" i="21"/>
  <c r="C96" i="21"/>
  <c r="E96" i="21"/>
  <c r="F96" i="21"/>
  <c r="A97" i="21"/>
  <c r="B97" i="21"/>
  <c r="C97" i="21"/>
  <c r="D97" i="21"/>
  <c r="E97" i="21"/>
  <c r="F97" i="21"/>
  <c r="A98" i="21"/>
  <c r="B98" i="21"/>
  <c r="C98" i="21"/>
  <c r="D98" i="21"/>
  <c r="E98" i="21"/>
  <c r="F98" i="21"/>
  <c r="E99" i="21"/>
  <c r="F99" i="21"/>
  <c r="E100" i="21"/>
  <c r="F100" i="21"/>
  <c r="E101" i="21"/>
  <c r="F101" i="21"/>
  <c r="E102" i="21"/>
  <c r="F102" i="21"/>
  <c r="A103" i="21"/>
  <c r="B103" i="21"/>
  <c r="C103" i="21"/>
  <c r="D103" i="21"/>
  <c r="E103" i="21"/>
  <c r="F103" i="21"/>
  <c r="E104" i="21"/>
  <c r="F104" i="21"/>
  <c r="E105" i="21"/>
  <c r="F105" i="21"/>
  <c r="E106" i="21"/>
  <c r="F106" i="21"/>
  <c r="E107" i="21"/>
  <c r="F107" i="21"/>
  <c r="E108" i="21"/>
  <c r="F108" i="21"/>
  <c r="E109" i="21"/>
  <c r="F109" i="21"/>
  <c r="E110" i="21"/>
  <c r="F110" i="21"/>
  <c r="E111" i="21"/>
  <c r="F111" i="21"/>
  <c r="E112" i="21"/>
  <c r="F112" i="21"/>
  <c r="E113" i="21"/>
  <c r="F113" i="21"/>
  <c r="E114" i="21"/>
  <c r="F114" i="21"/>
  <c r="E115" i="21"/>
  <c r="F115" i="21"/>
  <c r="E116" i="21"/>
  <c r="F116" i="21"/>
  <c r="E117" i="21"/>
  <c r="F117" i="21"/>
  <c r="A118" i="21"/>
  <c r="B118" i="21"/>
  <c r="C118" i="21"/>
  <c r="D118" i="21"/>
  <c r="E118" i="21"/>
  <c r="F118" i="21"/>
  <c r="B119" i="21"/>
  <c r="C119" i="21"/>
  <c r="E119" i="21"/>
  <c r="F119" i="21"/>
  <c r="A120" i="21"/>
  <c r="B120" i="21"/>
  <c r="C120" i="21"/>
  <c r="D120" i="21"/>
  <c r="E120" i="21"/>
  <c r="F120" i="21"/>
  <c r="B121" i="21"/>
  <c r="C121" i="21"/>
  <c r="E121" i="21"/>
  <c r="F121" i="21"/>
  <c r="B122" i="21"/>
  <c r="C122" i="21"/>
  <c r="E122" i="21"/>
  <c r="F122" i="21"/>
  <c r="B123" i="21"/>
  <c r="C123" i="21"/>
  <c r="E123" i="21"/>
  <c r="F123" i="21"/>
  <c r="B124" i="21"/>
  <c r="C124" i="21"/>
  <c r="E124" i="21"/>
  <c r="F124" i="21"/>
  <c r="B125" i="21"/>
  <c r="C125" i="21"/>
  <c r="D125" i="21"/>
  <c r="E125" i="21"/>
  <c r="F125" i="21"/>
  <c r="B126" i="21"/>
  <c r="C126" i="21"/>
  <c r="E126" i="21"/>
  <c r="F126" i="21"/>
  <c r="A25" i="21"/>
  <c r="B25" i="21"/>
  <c r="C25" i="21"/>
  <c r="D25" i="21"/>
  <c r="E25" i="21"/>
  <c r="F25" i="21"/>
  <c r="E26" i="21"/>
  <c r="F26" i="21"/>
  <c r="E27" i="21"/>
  <c r="F27" i="21"/>
  <c r="E28" i="21"/>
  <c r="F28" i="21"/>
  <c r="E29" i="21"/>
  <c r="F29" i="21"/>
  <c r="D30" i="21"/>
  <c r="E30" i="21"/>
  <c r="F30" i="21"/>
  <c r="A31" i="21"/>
  <c r="B31" i="21"/>
  <c r="C31" i="21"/>
  <c r="D31" i="21"/>
  <c r="E31" i="21"/>
  <c r="F31" i="21"/>
  <c r="E32" i="21"/>
  <c r="F32" i="21"/>
  <c r="E33" i="21"/>
  <c r="F33" i="21"/>
  <c r="E34" i="21"/>
  <c r="F34" i="21"/>
  <c r="E35" i="21"/>
  <c r="F35" i="21"/>
  <c r="E36" i="21"/>
  <c r="F36" i="21"/>
  <c r="E37" i="21"/>
  <c r="F37" i="21"/>
  <c r="E38" i="21"/>
  <c r="F38" i="21"/>
  <c r="E39" i="21"/>
  <c r="F39" i="21"/>
  <c r="A40" i="21"/>
  <c r="B40" i="21"/>
  <c r="C40" i="21"/>
  <c r="D40" i="21"/>
  <c r="E40" i="21"/>
  <c r="F40" i="21"/>
  <c r="E41" i="21"/>
  <c r="F41" i="21"/>
  <c r="A42" i="21"/>
  <c r="B42" i="21"/>
  <c r="C42" i="21"/>
  <c r="D42" i="21"/>
  <c r="E42" i="21"/>
  <c r="F42" i="21"/>
  <c r="A43" i="21"/>
  <c r="B43" i="21"/>
  <c r="C43" i="21"/>
  <c r="D43" i="21"/>
  <c r="E43" i="21"/>
  <c r="F43" i="21"/>
  <c r="E44" i="21"/>
  <c r="F44" i="21"/>
  <c r="A45" i="21"/>
  <c r="B45" i="21"/>
  <c r="C45" i="21"/>
  <c r="D45" i="21"/>
  <c r="E45" i="21"/>
  <c r="F45" i="21"/>
  <c r="E46" i="21"/>
  <c r="F46" i="21"/>
  <c r="E47" i="21"/>
  <c r="F47" i="21"/>
  <c r="E48" i="21"/>
  <c r="F48" i="21"/>
  <c r="E49" i="21"/>
  <c r="F49" i="21"/>
  <c r="C50" i="21"/>
  <c r="D50" i="21"/>
  <c r="E50" i="21"/>
  <c r="F50" i="21"/>
  <c r="A51" i="21"/>
  <c r="B51" i="21"/>
  <c r="C51" i="21"/>
  <c r="D51" i="21"/>
  <c r="E51" i="21"/>
  <c r="F51" i="21"/>
  <c r="E52" i="21"/>
  <c r="F52" i="21"/>
  <c r="E53" i="21"/>
  <c r="F53" i="21"/>
  <c r="E54" i="21"/>
  <c r="F54" i="21"/>
  <c r="E55" i="21"/>
  <c r="F55" i="21"/>
  <c r="E56" i="21"/>
  <c r="F56" i="21"/>
  <c r="E57" i="21"/>
  <c r="F57" i="21"/>
  <c r="E58" i="21"/>
  <c r="F58" i="21"/>
  <c r="A59" i="21"/>
  <c r="B59" i="21"/>
  <c r="C59" i="21"/>
  <c r="D59" i="21"/>
  <c r="E59" i="21"/>
  <c r="F59" i="21"/>
  <c r="A60" i="21"/>
  <c r="B60" i="21"/>
  <c r="C60" i="21"/>
  <c r="D60" i="21"/>
  <c r="E60" i="21"/>
  <c r="F60" i="21"/>
  <c r="E61" i="21"/>
  <c r="F61" i="21"/>
  <c r="E62" i="21"/>
  <c r="F62" i="21"/>
  <c r="E4" i="21"/>
  <c r="F4" i="21"/>
  <c r="B5" i="21"/>
  <c r="C5" i="21"/>
  <c r="E5" i="21"/>
  <c r="F5" i="21"/>
  <c r="E6" i="21"/>
  <c r="F6" i="21"/>
  <c r="B7" i="21"/>
  <c r="C7" i="21"/>
  <c r="E7" i="21"/>
  <c r="F7" i="21"/>
  <c r="A8" i="21"/>
  <c r="B8" i="21"/>
  <c r="C8" i="21"/>
  <c r="D8" i="21"/>
  <c r="E8" i="21"/>
  <c r="F8" i="21"/>
  <c r="A9" i="21"/>
  <c r="B9" i="21"/>
  <c r="C9" i="21"/>
  <c r="D9" i="21"/>
  <c r="E9" i="21"/>
  <c r="F9" i="21"/>
  <c r="E10" i="21"/>
  <c r="F10" i="21"/>
  <c r="E11" i="21"/>
  <c r="F11" i="21"/>
  <c r="E12" i="21"/>
  <c r="F12" i="21"/>
  <c r="E13" i="21"/>
  <c r="F13" i="21"/>
  <c r="E14" i="21"/>
  <c r="F14" i="21"/>
  <c r="A15" i="21"/>
  <c r="B15" i="21"/>
  <c r="C15" i="21"/>
  <c r="D15" i="21"/>
  <c r="E15" i="21"/>
  <c r="F15" i="21"/>
  <c r="A16" i="21"/>
  <c r="B16" i="21"/>
  <c r="C16" i="21"/>
  <c r="D16" i="21"/>
  <c r="E16" i="21"/>
  <c r="F16" i="21"/>
  <c r="E17" i="21"/>
  <c r="F17" i="21"/>
  <c r="E18" i="21"/>
  <c r="F18" i="21"/>
  <c r="E19" i="21"/>
  <c r="F19" i="21"/>
  <c r="E20" i="21"/>
  <c r="F20" i="21"/>
  <c r="K55" i="8"/>
  <c r="A115" i="21" s="1"/>
  <c r="L55" i="8"/>
  <c r="B115" i="21" s="1"/>
  <c r="M55" i="8"/>
  <c r="C115" i="21" s="1"/>
  <c r="N55" i="8"/>
  <c r="D115" i="21" s="1"/>
  <c r="K34" i="8"/>
  <c r="A94" i="21" s="1"/>
  <c r="L34" i="8"/>
  <c r="B94" i="21" s="1"/>
  <c r="M34" i="8"/>
  <c r="C94" i="21" s="1"/>
  <c r="N34" i="8"/>
  <c r="D94" i="21" s="1"/>
  <c r="P29" i="1"/>
  <c r="P30" i="1"/>
  <c r="P31" i="1"/>
  <c r="P32" i="1"/>
  <c r="P27" i="1"/>
  <c r="K27" i="1" s="1"/>
  <c r="A44" i="21" s="1"/>
  <c r="Q40" i="1" l="1"/>
  <c r="L40" i="1" s="1"/>
  <c r="B57" i="21" s="1"/>
  <c r="R40" i="1"/>
  <c r="S40" i="1"/>
  <c r="T40" i="1"/>
  <c r="Q41" i="1"/>
  <c r="L41" i="1" s="1"/>
  <c r="B58" i="21" s="1"/>
  <c r="R41" i="1"/>
  <c r="S41" i="1"/>
  <c r="T41" i="1"/>
  <c r="K40" i="1"/>
  <c r="A57" i="21" s="1"/>
  <c r="Q20" i="1"/>
  <c r="R20" i="1"/>
  <c r="S20" i="1"/>
  <c r="T20" i="1"/>
  <c r="Q21" i="1"/>
  <c r="R21" i="1"/>
  <c r="S21" i="1"/>
  <c r="T21" i="1"/>
  <c r="K41" i="1" l="1"/>
  <c r="A58" i="21" s="1"/>
  <c r="N20" i="1"/>
  <c r="D37" i="21" s="1"/>
  <c r="K20" i="1"/>
  <c r="A37" i="21" s="1"/>
  <c r="N41" i="1"/>
  <c r="D58" i="21" s="1"/>
  <c r="N40" i="1"/>
  <c r="D57" i="21" s="1"/>
  <c r="M41" i="1"/>
  <c r="C58" i="21" s="1"/>
  <c r="M40" i="1"/>
  <c r="C57" i="21" s="1"/>
  <c r="L21" i="1"/>
  <c r="B38" i="21" s="1"/>
  <c r="K21" i="1"/>
  <c r="A38" i="21" s="1"/>
  <c r="N21" i="1"/>
  <c r="D38" i="21" s="1"/>
  <c r="M20" i="1"/>
  <c r="C37" i="21" s="1"/>
  <c r="M21" i="1"/>
  <c r="C38" i="21" s="1"/>
  <c r="L20" i="1"/>
  <c r="B37" i="21" s="1"/>
  <c r="P9" i="1"/>
  <c r="P10" i="1"/>
  <c r="P11" i="1"/>
  <c r="P12" i="1"/>
  <c r="P7" i="1"/>
  <c r="N27" i="1" l="1"/>
  <c r="D44" i="21" s="1"/>
  <c r="M27" i="1"/>
  <c r="C44" i="21" s="1"/>
  <c r="L27" i="1"/>
  <c r="B44" i="21" s="1"/>
  <c r="S13" i="2" l="1"/>
  <c r="D31" i="9" l="1"/>
  <c r="O37" i="9" s="1"/>
  <c r="M37" i="9" s="1"/>
  <c r="D161" i="21" s="1"/>
  <c r="Q9" i="1"/>
  <c r="R9" i="1"/>
  <c r="S9" i="1"/>
  <c r="T9" i="1"/>
  <c r="Q10" i="1"/>
  <c r="R10" i="1"/>
  <c r="S10" i="1"/>
  <c r="T10" i="1"/>
  <c r="Q11" i="1"/>
  <c r="R11" i="1"/>
  <c r="S11" i="1"/>
  <c r="T11" i="1"/>
  <c r="Q12" i="1"/>
  <c r="R12" i="1"/>
  <c r="S12" i="1"/>
  <c r="T12" i="1"/>
  <c r="Q15" i="1"/>
  <c r="R15" i="1"/>
  <c r="S15" i="1"/>
  <c r="T15" i="1"/>
  <c r="Q16" i="1"/>
  <c r="R16" i="1"/>
  <c r="S16" i="1"/>
  <c r="T16" i="1"/>
  <c r="Q17" i="1"/>
  <c r="R17" i="1"/>
  <c r="S17" i="1"/>
  <c r="T17" i="1"/>
  <c r="Q18" i="1"/>
  <c r="R18" i="1"/>
  <c r="S18" i="1"/>
  <c r="T18" i="1"/>
  <c r="Q19" i="1"/>
  <c r="R19" i="1"/>
  <c r="S19" i="1"/>
  <c r="T19" i="1"/>
  <c r="Q22" i="1"/>
  <c r="R22" i="1"/>
  <c r="S22" i="1"/>
  <c r="T22" i="1"/>
  <c r="Q27" i="1"/>
  <c r="R27" i="1"/>
  <c r="S27" i="1"/>
  <c r="T27" i="1"/>
  <c r="Q29" i="1"/>
  <c r="R29" i="1"/>
  <c r="S29" i="1"/>
  <c r="T29" i="1"/>
  <c r="Q30" i="1"/>
  <c r="R30" i="1"/>
  <c r="S30" i="1"/>
  <c r="T30" i="1"/>
  <c r="Q31" i="1"/>
  <c r="R31" i="1"/>
  <c r="S31" i="1"/>
  <c r="T31" i="1"/>
  <c r="Q32" i="1"/>
  <c r="R32" i="1"/>
  <c r="S32" i="1"/>
  <c r="T32" i="1"/>
  <c r="Q35" i="1"/>
  <c r="R35" i="1"/>
  <c r="S35" i="1"/>
  <c r="T35" i="1"/>
  <c r="Q36" i="1"/>
  <c r="R36" i="1"/>
  <c r="S36" i="1"/>
  <c r="T36" i="1"/>
  <c r="Q37" i="1"/>
  <c r="R37" i="1"/>
  <c r="S37" i="1"/>
  <c r="T37" i="1"/>
  <c r="Q38" i="1"/>
  <c r="R38" i="1"/>
  <c r="S38" i="1"/>
  <c r="T38" i="1"/>
  <c r="Q39" i="1"/>
  <c r="R39" i="1"/>
  <c r="S39" i="1"/>
  <c r="T39" i="1"/>
  <c r="T7" i="1"/>
  <c r="R7" i="1"/>
  <c r="O14" i="2"/>
  <c r="O15" i="2"/>
  <c r="O16" i="2"/>
  <c r="O17" i="2"/>
  <c r="O13" i="2"/>
  <c r="Q14" i="2"/>
  <c r="Q15" i="2"/>
  <c r="Q16" i="2"/>
  <c r="Q17" i="2"/>
  <c r="Q13" i="2"/>
  <c r="S14" i="2"/>
  <c r="S15" i="2"/>
  <c r="S16" i="2"/>
  <c r="S17" i="2"/>
  <c r="R14" i="2"/>
  <c r="R15" i="2"/>
  <c r="R16" i="2"/>
  <c r="R17" i="2"/>
  <c r="R13" i="2"/>
  <c r="P14" i="2"/>
  <c r="P15" i="2"/>
  <c r="P16" i="2"/>
  <c r="P17" i="2"/>
  <c r="P13" i="2"/>
  <c r="F209" i="21"/>
  <c r="E209" i="21"/>
  <c r="F167" i="21"/>
  <c r="E167" i="21"/>
  <c r="B130" i="21"/>
  <c r="C130" i="21"/>
  <c r="F130" i="21"/>
  <c r="E130" i="21"/>
  <c r="B66" i="21"/>
  <c r="C66" i="21"/>
  <c r="F66" i="21"/>
  <c r="E66" i="21"/>
  <c r="F24" i="21"/>
  <c r="E24" i="21"/>
  <c r="B3" i="21"/>
  <c r="C3" i="21"/>
  <c r="F3" i="21"/>
  <c r="E3" i="21"/>
  <c r="K19" i="1" l="1"/>
  <c r="A36" i="21" s="1"/>
  <c r="K18" i="1"/>
  <c r="A35" i="21" s="1"/>
  <c r="K17" i="1"/>
  <c r="A34" i="21" s="1"/>
  <c r="K16" i="1"/>
  <c r="A33" i="21" s="1"/>
  <c r="K15" i="1"/>
  <c r="A32" i="21" s="1"/>
  <c r="M17" i="2"/>
  <c r="D14" i="21" s="1"/>
  <c r="K29" i="1"/>
  <c r="A46" i="21" s="1"/>
  <c r="L31" i="1"/>
  <c r="B48" i="21" s="1"/>
  <c r="K31" i="1"/>
  <c r="A48" i="21" s="1"/>
  <c r="N31" i="1"/>
  <c r="D48" i="21" s="1"/>
  <c r="M31" i="1"/>
  <c r="C48" i="21" s="1"/>
  <c r="M30" i="1"/>
  <c r="C47" i="21" s="1"/>
  <c r="N30" i="1"/>
  <c r="D47" i="21" s="1"/>
  <c r="L30" i="1"/>
  <c r="B47" i="21" s="1"/>
  <c r="K30" i="1"/>
  <c r="A47" i="21" s="1"/>
  <c r="L32" i="1"/>
  <c r="B49" i="21" s="1"/>
  <c r="M32" i="1"/>
  <c r="C49" i="21" s="1"/>
  <c r="N32" i="1"/>
  <c r="D49" i="21" s="1"/>
  <c r="K32" i="1"/>
  <c r="A49" i="21" s="1"/>
  <c r="N29" i="1"/>
  <c r="D46" i="21" s="1"/>
  <c r="M29" i="1"/>
  <c r="C46" i="21" s="1"/>
  <c r="L29" i="1"/>
  <c r="B46" i="21" s="1"/>
  <c r="M9" i="1"/>
  <c r="C26" i="21" s="1"/>
  <c r="N9" i="1"/>
  <c r="D26" i="21" s="1"/>
  <c r="K9" i="1"/>
  <c r="A26" i="21" s="1"/>
  <c r="L9" i="1"/>
  <c r="B26" i="21" s="1"/>
  <c r="K12" i="1"/>
  <c r="A29" i="21" s="1"/>
  <c r="N12" i="1"/>
  <c r="D29" i="21" s="1"/>
  <c r="M12" i="1"/>
  <c r="C29" i="21" s="1"/>
  <c r="L12" i="1"/>
  <c r="B29" i="21" s="1"/>
  <c r="N10" i="1"/>
  <c r="D27" i="21" s="1"/>
  <c r="L10" i="1"/>
  <c r="B27" i="21" s="1"/>
  <c r="M10" i="1"/>
  <c r="C27" i="21" s="1"/>
  <c r="K10" i="1"/>
  <c r="A27" i="21" s="1"/>
  <c r="K11" i="1"/>
  <c r="A28" i="21" s="1"/>
  <c r="M11" i="1"/>
  <c r="C28" i="21" s="1"/>
  <c r="L11" i="1"/>
  <c r="B28" i="21" s="1"/>
  <c r="N11" i="1"/>
  <c r="D28" i="21" s="1"/>
  <c r="J14" i="2"/>
  <c r="A11" i="21" s="1"/>
  <c r="K38" i="1"/>
  <c r="A55" i="21" s="1"/>
  <c r="K37" i="1"/>
  <c r="A54" i="21" s="1"/>
  <c r="K36" i="1"/>
  <c r="A53" i="21" s="1"/>
  <c r="K35" i="1"/>
  <c r="A52" i="21" s="1"/>
  <c r="K22" i="1"/>
  <c r="A39" i="21" s="1"/>
  <c r="L17" i="2"/>
  <c r="C14" i="21" s="1"/>
  <c r="J17" i="2"/>
  <c r="A14" i="21" s="1"/>
  <c r="K17" i="2"/>
  <c r="B14" i="21" s="1"/>
  <c r="K14" i="2"/>
  <c r="B11" i="21" s="1"/>
  <c r="L14" i="2"/>
  <c r="C11" i="21" s="1"/>
  <c r="J37" i="9"/>
  <c r="A161" i="21" s="1"/>
  <c r="O35" i="9"/>
  <c r="L19" i="1"/>
  <c r="B36" i="21" s="1"/>
  <c r="L18" i="1"/>
  <c r="B35" i="21" s="1"/>
  <c r="L17" i="1"/>
  <c r="B34" i="21" s="1"/>
  <c r="L16" i="1"/>
  <c r="B33" i="21" s="1"/>
  <c r="L15" i="1"/>
  <c r="B32" i="21" s="1"/>
  <c r="M38" i="1"/>
  <c r="C55" i="21" s="1"/>
  <c r="M36" i="1"/>
  <c r="C53" i="21" s="1"/>
  <c r="L38" i="1"/>
  <c r="B55" i="21" s="1"/>
  <c r="L36" i="1"/>
  <c r="B53" i="21" s="1"/>
  <c r="M22" i="1"/>
  <c r="C39" i="21" s="1"/>
  <c r="M37" i="1"/>
  <c r="C54" i="21" s="1"/>
  <c r="M35" i="1"/>
  <c r="C52" i="21" s="1"/>
  <c r="M19" i="1"/>
  <c r="C36" i="21" s="1"/>
  <c r="M18" i="1"/>
  <c r="C35" i="21" s="1"/>
  <c r="M17" i="1"/>
  <c r="C34" i="21" s="1"/>
  <c r="M16" i="1"/>
  <c r="C33" i="21" s="1"/>
  <c r="M15" i="1"/>
  <c r="C32" i="21" s="1"/>
  <c r="L22" i="1"/>
  <c r="B39" i="21" s="1"/>
  <c r="L37" i="1"/>
  <c r="B54" i="21" s="1"/>
  <c r="L35" i="1"/>
  <c r="B52" i="21" s="1"/>
  <c r="M14" i="2"/>
  <c r="D11" i="21" s="1"/>
  <c r="J15" i="2"/>
  <c r="A12" i="21" s="1"/>
  <c r="N22" i="1"/>
  <c r="D39" i="21" s="1"/>
  <c r="N19" i="1"/>
  <c r="D36" i="21" s="1"/>
  <c r="N18" i="1"/>
  <c r="D35" i="21" s="1"/>
  <c r="N17" i="1"/>
  <c r="D34" i="21" s="1"/>
  <c r="N16" i="1"/>
  <c r="D33" i="21" s="1"/>
  <c r="N15" i="1"/>
  <c r="D32" i="21" s="1"/>
  <c r="N38" i="1"/>
  <c r="D55" i="21" s="1"/>
  <c r="N37" i="1"/>
  <c r="D54" i="21" s="1"/>
  <c r="N36" i="1"/>
  <c r="D53" i="21" s="1"/>
  <c r="N35" i="1"/>
  <c r="D52" i="21" s="1"/>
  <c r="L39" i="1"/>
  <c r="B56" i="21" s="1"/>
  <c r="M39" i="1"/>
  <c r="C56" i="21" s="1"/>
  <c r="K39" i="1"/>
  <c r="A56" i="21" s="1"/>
  <c r="N39" i="1"/>
  <c r="D56" i="21" s="1"/>
  <c r="M16" i="2"/>
  <c r="D13" i="21" s="1"/>
  <c r="J16" i="2"/>
  <c r="A13" i="21" s="1"/>
  <c r="L16" i="2"/>
  <c r="C13" i="21" s="1"/>
  <c r="K16" i="2"/>
  <c r="B13" i="21" s="1"/>
  <c r="L15" i="2"/>
  <c r="C12" i="21" s="1"/>
  <c r="M15" i="2"/>
  <c r="D12" i="21" s="1"/>
  <c r="K15" i="2"/>
  <c r="B12" i="21" s="1"/>
  <c r="K13" i="2"/>
  <c r="B10" i="21" s="1"/>
  <c r="J13" i="2"/>
  <c r="A10" i="21" s="1"/>
  <c r="L13" i="2"/>
  <c r="C10" i="21" s="1"/>
  <c r="M13" i="2"/>
  <c r="D10" i="21" s="1"/>
  <c r="B51" i="42" l="1" a="1"/>
  <c r="B51" i="42" s="1"/>
  <c r="B49" i="42" a="1"/>
  <c r="B49" i="42" s="1"/>
  <c r="B47" i="42" a="1"/>
  <c r="B47" i="42" s="1"/>
  <c r="F47" i="42" s="1"/>
  <c r="B45" i="42" a="1"/>
  <c r="B45" i="42" s="1"/>
  <c r="F45" i="42" s="1"/>
  <c r="B43" i="42" a="1"/>
  <c r="B43" i="42" s="1"/>
  <c r="C50" i="42" a="1"/>
  <c r="C50" i="42" s="1"/>
  <c r="C46" i="42" a="1"/>
  <c r="C46" i="42" s="1"/>
  <c r="C42" i="42" a="1"/>
  <c r="C42" i="42" s="1"/>
  <c r="B52" i="42" a="1"/>
  <c r="B52" i="42" s="1"/>
  <c r="F52" i="42" s="1"/>
  <c r="B48" i="42" a="1"/>
  <c r="B48" i="42" s="1"/>
  <c r="F48" i="42" s="1"/>
  <c r="B42" i="42" a="1"/>
  <c r="B42" i="42" s="1"/>
  <c r="C51" i="42" a="1"/>
  <c r="C51" i="42" s="1"/>
  <c r="C49" i="42" a="1"/>
  <c r="C49" i="42" s="1"/>
  <c r="C47" i="42" a="1"/>
  <c r="C47" i="42" s="1"/>
  <c r="C45" i="42" a="1"/>
  <c r="C45" i="42" s="1"/>
  <c r="C43" i="42" a="1"/>
  <c r="C43" i="42" s="1"/>
  <c r="C41" i="42" a="1"/>
  <c r="C41" i="42" s="1"/>
  <c r="C52" i="42" a="1"/>
  <c r="C52" i="42" s="1"/>
  <c r="C48" i="42" a="1"/>
  <c r="C48" i="42" s="1"/>
  <c r="C44" i="42" a="1"/>
  <c r="C44" i="42" s="1"/>
  <c r="B41" i="42" a="1"/>
  <c r="B41" i="42" s="1"/>
  <c r="B50" i="42" a="1"/>
  <c r="B50" i="42" s="1"/>
  <c r="F50" i="42" s="1"/>
  <c r="B46" i="42" a="1"/>
  <c r="B46" i="42" s="1"/>
  <c r="F46" i="42" s="1"/>
  <c r="B44" i="42" a="1"/>
  <c r="B44" i="42" s="1"/>
  <c r="F44" i="42" s="1"/>
  <c r="C51" i="41" a="1"/>
  <c r="C51" i="41" s="1"/>
  <c r="C49" i="41" a="1"/>
  <c r="C49" i="41" s="1"/>
  <c r="C47" i="41" a="1"/>
  <c r="C47" i="41" s="1"/>
  <c r="C45" i="41" a="1"/>
  <c r="C45" i="41" s="1"/>
  <c r="C43" i="41" a="1"/>
  <c r="C43" i="41" s="1"/>
  <c r="C41" i="41" a="1"/>
  <c r="C41" i="41" s="1"/>
  <c r="B51" i="41" a="1"/>
  <c r="B51" i="41" s="1"/>
  <c r="F51" i="41" s="1"/>
  <c r="B47" i="41" a="1"/>
  <c r="B47" i="41" s="1"/>
  <c r="F47" i="41" s="1"/>
  <c r="B43" i="41" a="1"/>
  <c r="B43" i="41" s="1"/>
  <c r="C52" i="41" a="1"/>
  <c r="C52" i="41" s="1"/>
  <c r="C48" i="41" a="1"/>
  <c r="C48" i="41" s="1"/>
  <c r="C44" i="41" a="1"/>
  <c r="C44" i="41" s="1"/>
  <c r="B52" i="41" a="1"/>
  <c r="B52" i="41" s="1"/>
  <c r="B50" i="41" a="1"/>
  <c r="B50" i="41" s="1"/>
  <c r="B48" i="41" a="1"/>
  <c r="B48" i="41" s="1"/>
  <c r="F48" i="41" s="1"/>
  <c r="B46" i="41" a="1"/>
  <c r="B46" i="41" s="1"/>
  <c r="F46" i="41" s="1"/>
  <c r="B44" i="41" a="1"/>
  <c r="B44" i="41" s="1"/>
  <c r="F44" i="41" s="1"/>
  <c r="B42" i="41" a="1"/>
  <c r="B42" i="41" s="1"/>
  <c r="F42" i="41" s="1"/>
  <c r="B49" i="41" a="1"/>
  <c r="B49" i="41" s="1"/>
  <c r="F49" i="41" s="1"/>
  <c r="B45" i="41" a="1"/>
  <c r="B45" i="41" s="1"/>
  <c r="F45" i="41" s="1"/>
  <c r="B41" i="41" a="1"/>
  <c r="B41" i="41" s="1"/>
  <c r="F41" i="41" s="1"/>
  <c r="C50" i="41" a="1"/>
  <c r="C50" i="41" s="1"/>
  <c r="C46" i="41" a="1"/>
  <c r="C46" i="41" s="1"/>
  <c r="C42" i="41" a="1"/>
  <c r="C42" i="41" s="1"/>
  <c r="C37" i="42" a="1"/>
  <c r="C37" i="42" s="1"/>
  <c r="C35" i="42" a="1"/>
  <c r="C35" i="42" s="1"/>
  <c r="C33" i="42" a="1"/>
  <c r="C33" i="42" s="1"/>
  <c r="C31" i="42" a="1"/>
  <c r="C31" i="42" s="1"/>
  <c r="C29" i="42" a="1"/>
  <c r="C29" i="42" s="1"/>
  <c r="C27" i="42" a="1"/>
  <c r="C27" i="42" s="1"/>
  <c r="C25" i="42" a="1"/>
  <c r="C25" i="42" s="1"/>
  <c r="B33" i="42" a="1"/>
  <c r="B33" i="42" s="1"/>
  <c r="F33" i="42" s="1"/>
  <c r="B29" i="42" a="1"/>
  <c r="B29" i="42" s="1"/>
  <c r="C32" i="42" a="1"/>
  <c r="C32" i="42" s="1"/>
  <c r="C28" i="42" a="1"/>
  <c r="C28" i="42" s="1"/>
  <c r="B25" i="42" a="1"/>
  <c r="B25" i="42" s="1"/>
  <c r="F25" i="42" s="1"/>
  <c r="B36" i="42" a="1"/>
  <c r="B36" i="42" s="1"/>
  <c r="F36" i="42" s="1"/>
  <c r="B34" i="42" a="1"/>
  <c r="B34" i="42" s="1"/>
  <c r="F34" i="42" s="1"/>
  <c r="B32" i="42" a="1"/>
  <c r="B32" i="42" s="1"/>
  <c r="F32" i="42" s="1"/>
  <c r="B30" i="42" a="1"/>
  <c r="B30" i="42" s="1"/>
  <c r="F30" i="42" s="1"/>
  <c r="B28" i="42" a="1"/>
  <c r="B28" i="42" s="1"/>
  <c r="B26" i="42" a="1"/>
  <c r="B26" i="42" s="1"/>
  <c r="F26" i="42" s="1"/>
  <c r="B37" i="42" a="1"/>
  <c r="B37" i="42" s="1"/>
  <c r="F37" i="42" s="1"/>
  <c r="B35" i="42" a="1"/>
  <c r="B35" i="42" s="1"/>
  <c r="F35" i="42" s="1"/>
  <c r="B31" i="42" a="1"/>
  <c r="B31" i="42" s="1"/>
  <c r="B27" i="42" a="1"/>
  <c r="B27" i="42" s="1"/>
  <c r="F27" i="42" s="1"/>
  <c r="C36" i="42" a="1"/>
  <c r="C36" i="42" s="1"/>
  <c r="C34" i="42" a="1"/>
  <c r="C34" i="42" s="1"/>
  <c r="C30" i="42" a="1"/>
  <c r="C30" i="42" s="1"/>
  <c r="C26" i="42" a="1"/>
  <c r="C26" i="42" s="1"/>
  <c r="B36" i="41" a="1"/>
  <c r="B36" i="41" s="1"/>
  <c r="F36" i="41" s="1"/>
  <c r="B34" i="41" a="1"/>
  <c r="B34" i="41" s="1"/>
  <c r="F34" i="41" s="1"/>
  <c r="B32" i="41" a="1"/>
  <c r="B32" i="41" s="1"/>
  <c r="B30" i="41" a="1"/>
  <c r="B30" i="41" s="1"/>
  <c r="F30" i="41" s="1"/>
  <c r="B28" i="41" a="1"/>
  <c r="B28" i="41" s="1"/>
  <c r="F28" i="41" s="1"/>
  <c r="B26" i="41" a="1"/>
  <c r="B26" i="41" s="1"/>
  <c r="F26" i="41" s="1"/>
  <c r="C33" i="41" a="1"/>
  <c r="C33" i="41" s="1"/>
  <c r="C29" i="41" a="1"/>
  <c r="C29" i="41" s="1"/>
  <c r="C25" i="41" a="1"/>
  <c r="C25" i="41" s="1"/>
  <c r="B37" i="41" a="1"/>
  <c r="B37" i="41" s="1"/>
  <c r="F37" i="41" s="1"/>
  <c r="B35" i="41" a="1"/>
  <c r="B35" i="41" s="1"/>
  <c r="F35" i="41" s="1"/>
  <c r="B31" i="41" a="1"/>
  <c r="B31" i="41" s="1"/>
  <c r="F31" i="41" s="1"/>
  <c r="B27" i="41" a="1"/>
  <c r="B27" i="41" s="1"/>
  <c r="F27" i="41" s="1"/>
  <c r="C36" i="41" a="1"/>
  <c r="C36" i="41" s="1"/>
  <c r="C34" i="41" a="1"/>
  <c r="C34" i="41" s="1"/>
  <c r="C32" i="41" a="1"/>
  <c r="C32" i="41" s="1"/>
  <c r="C30" i="41" a="1"/>
  <c r="C30" i="41" s="1"/>
  <c r="C28" i="41" a="1"/>
  <c r="C28" i="41" s="1"/>
  <c r="C26" i="41" a="1"/>
  <c r="C26" i="41" s="1"/>
  <c r="C37" i="41" a="1"/>
  <c r="C37" i="41" s="1"/>
  <c r="C35" i="41" a="1"/>
  <c r="C35" i="41" s="1"/>
  <c r="C31" i="41" a="1"/>
  <c r="C31" i="41" s="1"/>
  <c r="C27" i="41" a="1"/>
  <c r="C27" i="41" s="1"/>
  <c r="B33" i="41" a="1"/>
  <c r="B33" i="41" s="1"/>
  <c r="F33" i="41" s="1"/>
  <c r="B29" i="41" a="1"/>
  <c r="B29" i="41" s="1"/>
  <c r="F29" i="41" s="1"/>
  <c r="B25" i="41" a="1"/>
  <c r="B25" i="41" s="1"/>
  <c r="F25" i="41" s="1"/>
  <c r="C16" i="42" a="1"/>
  <c r="C16" i="42" s="1"/>
  <c r="C14" i="42" a="1"/>
  <c r="C14" i="42" s="1"/>
  <c r="C12" i="42" a="1"/>
  <c r="C12" i="42" s="1"/>
  <c r="B16" i="42" a="1"/>
  <c r="B16" i="42" s="1"/>
  <c r="F16" i="42" s="1"/>
  <c r="B14" i="42" a="1"/>
  <c r="B14" i="42" s="1"/>
  <c r="C15" i="42" a="1"/>
  <c r="C15" i="42" s="1"/>
  <c r="C13" i="42" a="1"/>
  <c r="C13" i="42" s="1"/>
  <c r="B15" i="42" a="1"/>
  <c r="B15" i="42" s="1"/>
  <c r="B13" i="42" a="1"/>
  <c r="B13" i="42" s="1"/>
  <c r="F13" i="42" s="1"/>
  <c r="B12" i="42" a="1"/>
  <c r="B12" i="42" s="1"/>
  <c r="F12" i="42" s="1"/>
  <c r="B16" i="41" a="1"/>
  <c r="B16" i="41" s="1"/>
  <c r="F16" i="41" s="1"/>
  <c r="B14" i="41" a="1"/>
  <c r="B14" i="41" s="1"/>
  <c r="F14" i="41" s="1"/>
  <c r="B12" i="41" a="1"/>
  <c r="B12" i="41" s="1"/>
  <c r="F12" i="41" s="1"/>
  <c r="C15" i="41" a="1"/>
  <c r="C15" i="41" s="1"/>
  <c r="C13" i="41" a="1"/>
  <c r="C13" i="41" s="1"/>
  <c r="C16" i="41" a="1"/>
  <c r="C16" i="41" s="1"/>
  <c r="C14" i="41" a="1"/>
  <c r="C14" i="41" s="1"/>
  <c r="C12" i="41" a="1"/>
  <c r="C12" i="41" s="1"/>
  <c r="B15" i="41" a="1"/>
  <c r="B15" i="41" s="1"/>
  <c r="F15" i="41" s="1"/>
  <c r="B13" i="41" a="1"/>
  <c r="B13" i="41" s="1"/>
  <c r="F13" i="41" s="1"/>
  <c r="B52" i="40" a="1"/>
  <c r="B52" i="40" s="1"/>
  <c r="F52" i="40" s="1"/>
  <c r="B50" i="40" a="1"/>
  <c r="B50" i="40" s="1"/>
  <c r="F50" i="40" s="1"/>
  <c r="B48" i="40" a="1"/>
  <c r="B48" i="40" s="1"/>
  <c r="F48" i="40" s="1"/>
  <c r="B46" i="40" a="1"/>
  <c r="B46" i="40" s="1"/>
  <c r="F46" i="40" s="1"/>
  <c r="B44" i="40" a="1"/>
  <c r="B44" i="40" s="1"/>
  <c r="F44" i="40" s="1"/>
  <c r="B42" i="40" a="1"/>
  <c r="B42" i="40" s="1"/>
  <c r="F42" i="40" s="1"/>
  <c r="C49" i="40" a="1"/>
  <c r="C49" i="40" s="1"/>
  <c r="C45" i="40" a="1"/>
  <c r="C45" i="40" s="1"/>
  <c r="C41" i="40" a="1"/>
  <c r="C41" i="40" s="1"/>
  <c r="B51" i="40" a="1"/>
  <c r="B51" i="40" s="1"/>
  <c r="F51" i="40" s="1"/>
  <c r="B47" i="40" a="1"/>
  <c r="B47" i="40" s="1"/>
  <c r="F47" i="40" s="1"/>
  <c r="B43" i="40" a="1"/>
  <c r="B43" i="40" s="1"/>
  <c r="F43" i="40" s="1"/>
  <c r="C52" i="40" a="1"/>
  <c r="C52" i="40" s="1"/>
  <c r="C50" i="40" a="1"/>
  <c r="C50" i="40" s="1"/>
  <c r="C48" i="40" a="1"/>
  <c r="C48" i="40" s="1"/>
  <c r="C46" i="40" a="1"/>
  <c r="C46" i="40" s="1"/>
  <c r="C44" i="40" a="1"/>
  <c r="C44" i="40" s="1"/>
  <c r="C42" i="40" a="1"/>
  <c r="C42" i="40" s="1"/>
  <c r="C51" i="40" a="1"/>
  <c r="C51" i="40" s="1"/>
  <c r="C47" i="40" a="1"/>
  <c r="C47" i="40" s="1"/>
  <c r="C43" i="40" a="1"/>
  <c r="C43" i="40" s="1"/>
  <c r="B49" i="40" a="1"/>
  <c r="B49" i="40" s="1"/>
  <c r="F49" i="40" s="1"/>
  <c r="B45" i="40" a="1"/>
  <c r="B45" i="40" s="1"/>
  <c r="F45" i="40" s="1"/>
  <c r="B41" i="40" a="1"/>
  <c r="B41" i="40" s="1"/>
  <c r="F41" i="40" s="1"/>
  <c r="F51" i="42"/>
  <c r="F49" i="42"/>
  <c r="F42" i="42"/>
  <c r="F41" i="42"/>
  <c r="F52" i="41"/>
  <c r="F43" i="41"/>
  <c r="B41" i="30" a="1"/>
  <c r="B41" i="30" s="1"/>
  <c r="F41" i="30" s="1"/>
  <c r="F50" i="41"/>
  <c r="F43" i="42"/>
  <c r="B36" i="40" a="1"/>
  <c r="B36" i="40" s="1"/>
  <c r="F36" i="40" s="1"/>
  <c r="B34" i="40" a="1"/>
  <c r="B34" i="40" s="1"/>
  <c r="F34" i="40" s="1"/>
  <c r="B32" i="40" a="1"/>
  <c r="B32" i="40" s="1"/>
  <c r="F32" i="40" s="1"/>
  <c r="B30" i="40" a="1"/>
  <c r="B30" i="40" s="1"/>
  <c r="F30" i="40" s="1"/>
  <c r="B28" i="40" a="1"/>
  <c r="B28" i="40" s="1"/>
  <c r="F28" i="40" s="1"/>
  <c r="B26" i="40" a="1"/>
  <c r="B26" i="40" s="1"/>
  <c r="F26" i="40" s="1"/>
  <c r="B33" i="40" a="1"/>
  <c r="B33" i="40" s="1"/>
  <c r="F33" i="40" s="1"/>
  <c r="B29" i="40" a="1"/>
  <c r="B29" i="40" s="1"/>
  <c r="F29" i="40" s="1"/>
  <c r="C36" i="40" a="1"/>
  <c r="C36" i="40" s="1"/>
  <c r="C32" i="40" a="1"/>
  <c r="C32" i="40" s="1"/>
  <c r="C28" i="40" a="1"/>
  <c r="C28" i="40" s="1"/>
  <c r="B25" i="40" a="1"/>
  <c r="B25" i="40" s="1"/>
  <c r="F25" i="40" s="1"/>
  <c r="C37" i="40" a="1"/>
  <c r="C37" i="40" s="1"/>
  <c r="C35" i="40" a="1"/>
  <c r="C35" i="40" s="1"/>
  <c r="C33" i="40" a="1"/>
  <c r="C33" i="40" s="1"/>
  <c r="C31" i="40" a="1"/>
  <c r="C31" i="40" s="1"/>
  <c r="C29" i="40" a="1"/>
  <c r="C29" i="40" s="1"/>
  <c r="C27" i="40" a="1"/>
  <c r="C27" i="40" s="1"/>
  <c r="C25" i="40" a="1"/>
  <c r="C25" i="40" s="1"/>
  <c r="B37" i="40" a="1"/>
  <c r="B37" i="40" s="1"/>
  <c r="F37" i="40" s="1"/>
  <c r="B35" i="40" a="1"/>
  <c r="B35" i="40" s="1"/>
  <c r="F35" i="40" s="1"/>
  <c r="B31" i="40" a="1"/>
  <c r="B31" i="40" s="1"/>
  <c r="F31" i="40" s="1"/>
  <c r="B27" i="40" a="1"/>
  <c r="B27" i="40" s="1"/>
  <c r="F27" i="40" s="1"/>
  <c r="C34" i="40" a="1"/>
  <c r="C34" i="40" s="1"/>
  <c r="C30" i="40" a="1"/>
  <c r="C30" i="40" s="1"/>
  <c r="C26" i="40" a="1"/>
  <c r="C26" i="40" s="1"/>
  <c r="F32" i="41"/>
  <c r="F29" i="42"/>
  <c r="B25" i="30" a="1"/>
  <c r="B25" i="30" s="1"/>
  <c r="F25" i="30" s="1"/>
  <c r="F31" i="42"/>
  <c r="F28" i="42"/>
  <c r="C25" i="30" a="1"/>
  <c r="C25" i="30" s="1"/>
  <c r="B12" i="30" a="1"/>
  <c r="B12" i="30" s="1"/>
  <c r="F12" i="30" s="1"/>
  <c r="B14" i="30" a="1"/>
  <c r="B14" i="30" s="1"/>
  <c r="F14" i="30" s="1"/>
  <c r="F15" i="42"/>
  <c r="F14" i="42"/>
  <c r="B15" i="30" a="1"/>
  <c r="B15" i="30" s="1"/>
  <c r="F15" i="30" s="1"/>
  <c r="B16" i="30" a="1"/>
  <c r="B16" i="30" s="1"/>
  <c r="F16" i="30" s="1"/>
  <c r="B13" i="30" a="1"/>
  <c r="B13" i="30" s="1"/>
  <c r="F13" i="30" s="1"/>
  <c r="C12" i="30" a="1"/>
  <c r="C12" i="30" s="1"/>
  <c r="C15" i="40" a="1"/>
  <c r="C15" i="40" s="1"/>
  <c r="C13" i="40" a="1"/>
  <c r="C13" i="40" s="1"/>
  <c r="B12" i="40" a="1"/>
  <c r="B12" i="40" s="1"/>
  <c r="F12" i="40" s="1"/>
  <c r="B15" i="40" a="1"/>
  <c r="B15" i="40" s="1"/>
  <c r="F15" i="40" s="1"/>
  <c r="B16" i="40" a="1"/>
  <c r="B16" i="40" s="1"/>
  <c r="F16" i="40" s="1"/>
  <c r="B14" i="40" a="1"/>
  <c r="B14" i="40" s="1"/>
  <c r="F14" i="40" s="1"/>
  <c r="C16" i="40" a="1"/>
  <c r="C16" i="40" s="1"/>
  <c r="B13" i="40" a="1"/>
  <c r="B13" i="40" s="1"/>
  <c r="F13" i="40" s="1"/>
  <c r="C14" i="40" a="1"/>
  <c r="C14" i="40" s="1"/>
  <c r="C12" i="40" a="1"/>
  <c r="C12" i="40" s="1"/>
  <c r="B43" i="30" a="1"/>
  <c r="B43" i="30" s="1"/>
  <c r="F43" i="30" s="1"/>
  <c r="C45" i="30" a="1"/>
  <c r="C45" i="30" s="1"/>
  <c r="C47" i="30" a="1"/>
  <c r="C47" i="30" s="1"/>
  <c r="C49" i="30" a="1"/>
  <c r="C49" i="30" s="1"/>
  <c r="C52" i="30" a="1"/>
  <c r="C52" i="30" s="1"/>
  <c r="C44" i="30" a="1"/>
  <c r="C44" i="30" s="1"/>
  <c r="B48" i="30" a="1"/>
  <c r="B48" i="30" s="1"/>
  <c r="F48" i="30" s="1"/>
  <c r="C51" i="30" a="1"/>
  <c r="C51" i="30" s="1"/>
  <c r="B42" i="30" a="1"/>
  <c r="B42" i="30" s="1"/>
  <c r="F42" i="30" s="1"/>
  <c r="B45" i="30" a="1"/>
  <c r="B45" i="30" s="1"/>
  <c r="F45" i="30" s="1"/>
  <c r="C48" i="30" a="1"/>
  <c r="C48" i="30" s="1"/>
  <c r="B52" i="30" a="1"/>
  <c r="B52" i="30" s="1"/>
  <c r="F52" i="30" s="1"/>
  <c r="C42" i="30" a="1"/>
  <c r="C42" i="30" s="1"/>
  <c r="B44" i="30" a="1"/>
  <c r="B44" i="30" s="1"/>
  <c r="F44" i="30" s="1"/>
  <c r="B47" i="30" a="1"/>
  <c r="B47" i="30" s="1"/>
  <c r="F47" i="30" s="1"/>
  <c r="B49" i="30" a="1"/>
  <c r="B49" i="30" s="1"/>
  <c r="F49" i="30" s="1"/>
  <c r="B51" i="30" a="1"/>
  <c r="B51" i="30" s="1"/>
  <c r="F51" i="30" s="1"/>
  <c r="B46" i="30" a="1"/>
  <c r="B46" i="30" s="1"/>
  <c r="F46" i="30" s="1"/>
  <c r="B50" i="30" a="1"/>
  <c r="B50" i="30" s="1"/>
  <c r="F50" i="30" s="1"/>
  <c r="C43" i="30" a="1"/>
  <c r="C43" i="30" s="1"/>
  <c r="C46" i="30" a="1"/>
  <c r="C46" i="30" s="1"/>
  <c r="C50" i="30" a="1"/>
  <c r="C50" i="30" s="1"/>
  <c r="C41" i="30" a="1"/>
  <c r="C41" i="30" s="1"/>
  <c r="C28" i="30" a="1"/>
  <c r="C28" i="30" s="1"/>
  <c r="B30" i="30" a="1"/>
  <c r="B30" i="30" s="1"/>
  <c r="F30" i="30" s="1"/>
  <c r="B32" i="30" a="1"/>
  <c r="B32" i="30" s="1"/>
  <c r="F32" i="30" s="1"/>
  <c r="B34" i="30" a="1"/>
  <c r="B34" i="30" s="1"/>
  <c r="F34" i="30" s="1"/>
  <c r="C35" i="30" a="1"/>
  <c r="C35" i="30" s="1"/>
  <c r="B37" i="30" a="1"/>
  <c r="B37" i="30" s="1"/>
  <c r="F37" i="30" s="1"/>
  <c r="B26" i="30" a="1"/>
  <c r="B26" i="30" s="1"/>
  <c r="F26" i="30" s="1"/>
  <c r="B29" i="30" a="1"/>
  <c r="B29" i="30" s="1"/>
  <c r="F29" i="30" s="1"/>
  <c r="C32" i="30" a="1"/>
  <c r="C32" i="30" s="1"/>
  <c r="B36" i="30" a="1"/>
  <c r="B36" i="30" s="1"/>
  <c r="F36" i="30" s="1"/>
  <c r="B31" i="30" a="1"/>
  <c r="B31" i="30" s="1"/>
  <c r="F31" i="30" s="1"/>
  <c r="B35" i="30" a="1"/>
  <c r="B35" i="30" s="1"/>
  <c r="F35" i="30" s="1"/>
  <c r="B27" i="30" a="1"/>
  <c r="B27" i="30" s="1"/>
  <c r="C29" i="30" a="1"/>
  <c r="C29" i="30" s="1"/>
  <c r="C31" i="30" a="1"/>
  <c r="C31" i="30" s="1"/>
  <c r="C33" i="30" a="1"/>
  <c r="C33" i="30" s="1"/>
  <c r="C36" i="30" a="1"/>
  <c r="C36" i="30" s="1"/>
  <c r="C27" i="30" a="1"/>
  <c r="C27" i="30" s="1"/>
  <c r="C30" i="30" a="1"/>
  <c r="C30" i="30" s="1"/>
  <c r="C34" i="30" a="1"/>
  <c r="C34" i="30" s="1"/>
  <c r="C37" i="30" a="1"/>
  <c r="C37" i="30" s="1"/>
  <c r="C26" i="30" a="1"/>
  <c r="C26" i="30" s="1"/>
  <c r="B28" i="30" a="1"/>
  <c r="B28" i="30" s="1"/>
  <c r="F28" i="30" s="1"/>
  <c r="B33" i="30" a="1"/>
  <c r="B33" i="30" s="1"/>
  <c r="F33" i="30" s="1"/>
  <c r="C15" i="30" a="1"/>
  <c r="C15" i="30" s="1"/>
  <c r="C14" i="30" a="1"/>
  <c r="C14" i="30" s="1"/>
  <c r="C13" i="30" a="1"/>
  <c r="C13" i="30" s="1"/>
  <c r="C16" i="30" a="1"/>
  <c r="C16" i="30" s="1"/>
  <c r="F27" i="30"/>
  <c r="K35" i="9"/>
  <c r="B159" i="21" s="1"/>
  <c r="J35" i="9"/>
  <c r="A159" i="21" s="1"/>
  <c r="L35" i="9"/>
  <c r="C159" i="21" s="1"/>
  <c r="M35" i="9"/>
  <c r="D159" i="21" s="1"/>
  <c r="S7" i="1"/>
  <c r="Q7" i="1" l="1"/>
  <c r="M7" i="1" l="1"/>
  <c r="C24" i="21" s="1"/>
  <c r="K7" i="1"/>
  <c r="N7" i="1"/>
  <c r="D24" i="21" s="1"/>
  <c r="L7" i="1"/>
  <c r="B24" i="21" s="1"/>
  <c r="N36" i="8"/>
  <c r="D96" i="21" s="1"/>
  <c r="A24" i="21"/>
  <c r="P40" i="8" l="1"/>
  <c r="P44" i="8"/>
  <c r="P48" i="8"/>
  <c r="P52" i="8"/>
  <c r="P57" i="8"/>
  <c r="P45" i="8"/>
  <c r="P46" i="8"/>
  <c r="P43" i="8"/>
  <c r="P47" i="8"/>
  <c r="P51" i="8"/>
  <c r="P56" i="8"/>
  <c r="P41" i="8"/>
  <c r="P49" i="8"/>
  <c r="P53" i="8"/>
  <c r="P39" i="8"/>
  <c r="P42" i="8"/>
  <c r="P50" i="8"/>
  <c r="P54" i="8"/>
  <c r="M16" i="13"/>
  <c r="D219" i="21" s="1"/>
  <c r="L16" i="13"/>
  <c r="C219" i="21" s="1"/>
  <c r="K16" i="13"/>
  <c r="B219" i="21" s="1"/>
  <c r="J16" i="13"/>
  <c r="A219" i="21" s="1"/>
  <c r="M15" i="13"/>
  <c r="D218" i="21" s="1"/>
  <c r="K15" i="13"/>
  <c r="B218" i="21" s="1"/>
  <c r="J15" i="13"/>
  <c r="A218" i="21" s="1"/>
  <c r="J31" i="12"/>
  <c r="A192" i="21" s="1"/>
  <c r="K31" i="12"/>
  <c r="B192" i="21" s="1"/>
  <c r="L31" i="12"/>
  <c r="C192" i="21" s="1"/>
  <c r="M31" i="12"/>
  <c r="D192" i="21" s="1"/>
  <c r="J32" i="12"/>
  <c r="A193" i="21" s="1"/>
  <c r="K32" i="12"/>
  <c r="B193" i="21" s="1"/>
  <c r="L32" i="12"/>
  <c r="C193" i="21" s="1"/>
  <c r="M32" i="12"/>
  <c r="D193" i="21" s="1"/>
  <c r="J33" i="12"/>
  <c r="A194" i="21" s="1"/>
  <c r="K33" i="12"/>
  <c r="B194" i="21" s="1"/>
  <c r="L33" i="12"/>
  <c r="C194" i="21" s="1"/>
  <c r="M33" i="12"/>
  <c r="D194" i="21" s="1"/>
  <c r="J35" i="12"/>
  <c r="A196" i="21" s="1"/>
  <c r="K35" i="12"/>
  <c r="B196" i="21" s="1"/>
  <c r="L35" i="12"/>
  <c r="C196" i="21" s="1"/>
  <c r="M35" i="12"/>
  <c r="D196" i="21" s="1"/>
  <c r="J36" i="12"/>
  <c r="A197" i="21" s="1"/>
  <c r="K36" i="12"/>
  <c r="B197" i="21" s="1"/>
  <c r="L36" i="12"/>
  <c r="C197" i="21" s="1"/>
  <c r="M36" i="12"/>
  <c r="D197" i="21" s="1"/>
  <c r="J37" i="12"/>
  <c r="A198" i="21" s="1"/>
  <c r="K37" i="12"/>
  <c r="B198" i="21" s="1"/>
  <c r="L37" i="12"/>
  <c r="C198" i="21" s="1"/>
  <c r="M37" i="12"/>
  <c r="D198" i="21" s="1"/>
  <c r="J38" i="12"/>
  <c r="A199" i="21" s="1"/>
  <c r="K38" i="12"/>
  <c r="B199" i="21" s="1"/>
  <c r="L38" i="12"/>
  <c r="C199" i="21" s="1"/>
  <c r="M38" i="12"/>
  <c r="D199" i="21" s="1"/>
  <c r="J40" i="12"/>
  <c r="A201" i="21" s="1"/>
  <c r="K40" i="12"/>
  <c r="B201" i="21" s="1"/>
  <c r="L40" i="12"/>
  <c r="C201" i="21" s="1"/>
  <c r="M40" i="12"/>
  <c r="D201" i="21" s="1"/>
  <c r="J41" i="12"/>
  <c r="A202" i="21" s="1"/>
  <c r="K41" i="12"/>
  <c r="B202" i="21" s="1"/>
  <c r="L41" i="12"/>
  <c r="C202" i="21" s="1"/>
  <c r="M41" i="12"/>
  <c r="D202" i="21" s="1"/>
  <c r="J42" i="12"/>
  <c r="A203" i="21" s="1"/>
  <c r="K42" i="12"/>
  <c r="B203" i="21" s="1"/>
  <c r="L42" i="12"/>
  <c r="C203" i="21" s="1"/>
  <c r="M42" i="12"/>
  <c r="D203" i="21" s="1"/>
  <c r="J43" i="12"/>
  <c r="A204" i="21" s="1"/>
  <c r="K43" i="12"/>
  <c r="B204" i="21" s="1"/>
  <c r="L43" i="12"/>
  <c r="C204" i="21" s="1"/>
  <c r="M43" i="12"/>
  <c r="D204" i="21" s="1"/>
  <c r="M30" i="12"/>
  <c r="D191" i="21" s="1"/>
  <c r="M25" i="12"/>
  <c r="D186" i="21" s="1"/>
  <c r="L25" i="12"/>
  <c r="C186" i="21" s="1"/>
  <c r="K25" i="12"/>
  <c r="B186" i="21" s="1"/>
  <c r="J25" i="12"/>
  <c r="A186" i="21" s="1"/>
  <c r="M24" i="12"/>
  <c r="D185" i="21" s="1"/>
  <c r="L24" i="12"/>
  <c r="C185" i="21" s="1"/>
  <c r="K24" i="12"/>
  <c r="B185" i="21" s="1"/>
  <c r="J24" i="12"/>
  <c r="A185" i="21" s="1"/>
  <c r="C195" i="41" l="1" a="1"/>
  <c r="C195" i="41" s="1"/>
  <c r="C193" i="41" a="1"/>
  <c r="C193" i="41" s="1"/>
  <c r="C191" i="41" a="1"/>
  <c r="C191" i="41" s="1"/>
  <c r="B195" i="41" a="1"/>
  <c r="B195" i="41" s="1"/>
  <c r="B191" i="41" a="1"/>
  <c r="B191" i="41" s="1"/>
  <c r="B194" i="41" a="1"/>
  <c r="B194" i="41" s="1"/>
  <c r="F194" i="41" s="1"/>
  <c r="B192" i="41" a="1"/>
  <c r="B192" i="41" s="1"/>
  <c r="F192" i="41" s="1"/>
  <c r="B193" i="41" a="1"/>
  <c r="B193" i="41" s="1"/>
  <c r="C194" i="41" a="1"/>
  <c r="C194" i="41" s="1"/>
  <c r="C192" i="41" a="1"/>
  <c r="C192" i="41" s="1"/>
  <c r="C195" i="40" a="1"/>
  <c r="C195" i="40" s="1"/>
  <c r="C193" i="40" a="1"/>
  <c r="C193" i="40" s="1"/>
  <c r="C191" i="40" a="1"/>
  <c r="C191" i="40" s="1"/>
  <c r="B194" i="40" a="1"/>
  <c r="B194" i="40" s="1"/>
  <c r="F194" i="40" s="1"/>
  <c r="B195" i="40" a="1"/>
  <c r="B195" i="40" s="1"/>
  <c r="F195" i="40" s="1"/>
  <c r="B193" i="40" a="1"/>
  <c r="B193" i="40" s="1"/>
  <c r="F193" i="40" s="1"/>
  <c r="B191" i="40" a="1"/>
  <c r="B191" i="40" s="1"/>
  <c r="F191" i="40" s="1"/>
  <c r="C194" i="40" a="1"/>
  <c r="C194" i="40" s="1"/>
  <c r="C192" i="40" a="1"/>
  <c r="C192" i="40" s="1"/>
  <c r="B192" i="40" a="1"/>
  <c r="B192" i="40" s="1"/>
  <c r="F192" i="40" s="1"/>
  <c r="F193" i="41"/>
  <c r="F191" i="41"/>
  <c r="F195" i="41"/>
  <c r="C171" i="30" a="1"/>
  <c r="C171" i="30" s="1"/>
  <c r="C175" i="30" a="1"/>
  <c r="C175" i="30" s="1"/>
  <c r="C179" i="30" a="1"/>
  <c r="C179" i="30" s="1"/>
  <c r="B172" i="30" a="1"/>
  <c r="B172" i="30" s="1"/>
  <c r="F172" i="30" s="1"/>
  <c r="B176" i="30" a="1"/>
  <c r="B176" i="30" s="1"/>
  <c r="F176" i="30" s="1"/>
  <c r="B180" i="30" a="1"/>
  <c r="B180" i="30" s="1"/>
  <c r="F180" i="30" s="1"/>
  <c r="C172" i="30" a="1"/>
  <c r="C172" i="30" s="1"/>
  <c r="C176" i="30" a="1"/>
  <c r="C176" i="30" s="1"/>
  <c r="C180" i="30" a="1"/>
  <c r="C180" i="30" s="1"/>
  <c r="B171" i="30" a="1"/>
  <c r="B171" i="30" s="1"/>
  <c r="F171" i="30" s="1"/>
  <c r="B173" i="30" a="1"/>
  <c r="B173" i="30" s="1"/>
  <c r="F173" i="30" s="1"/>
  <c r="B175" i="30" a="1"/>
  <c r="B175" i="30" s="1"/>
  <c r="F175" i="30" s="1"/>
  <c r="B177" i="30" a="1"/>
  <c r="B177" i="30" s="1"/>
  <c r="F177" i="30" s="1"/>
  <c r="B179" i="30" a="1"/>
  <c r="B179" i="30" s="1"/>
  <c r="F179" i="30" s="1"/>
  <c r="B181" i="30" a="1"/>
  <c r="B181" i="30" s="1"/>
  <c r="F181" i="30" s="1"/>
  <c r="C170" i="30" a="1"/>
  <c r="C170" i="30" s="1"/>
  <c r="C173" i="30" a="1"/>
  <c r="C173" i="30" s="1"/>
  <c r="C177" i="30" a="1"/>
  <c r="C177" i="30" s="1"/>
  <c r="C181" i="30" a="1"/>
  <c r="C181" i="30" s="1"/>
  <c r="B170" i="30" a="1"/>
  <c r="B170" i="30" s="1"/>
  <c r="F170" i="30" s="1"/>
  <c r="B174" i="30" a="1"/>
  <c r="B174" i="30" s="1"/>
  <c r="F174" i="30" s="1"/>
  <c r="B178" i="30" a="1"/>
  <c r="B178" i="30" s="1"/>
  <c r="F178" i="30" s="1"/>
  <c r="C174" i="30" a="1"/>
  <c r="C174" i="30" s="1"/>
  <c r="C178" i="30" a="1"/>
  <c r="C178" i="30" s="1"/>
  <c r="O27" i="12"/>
  <c r="O26" i="12"/>
  <c r="N57" i="8"/>
  <c r="D117" i="21" s="1"/>
  <c r="M57" i="8"/>
  <c r="C117" i="21" s="1"/>
  <c r="L57" i="8"/>
  <c r="B117" i="21" s="1"/>
  <c r="K57" i="8"/>
  <c r="A117" i="21" s="1"/>
  <c r="N56" i="8"/>
  <c r="D116" i="21" s="1"/>
  <c r="M56" i="8"/>
  <c r="C116" i="21" s="1"/>
  <c r="L56" i="8"/>
  <c r="B116" i="21" s="1"/>
  <c r="K56" i="8"/>
  <c r="A116" i="21" s="1"/>
  <c r="K46" i="8"/>
  <c r="A106" i="21" s="1"/>
  <c r="M46" i="8"/>
  <c r="C106" i="21" s="1"/>
  <c r="L46" i="8"/>
  <c r="B106" i="21" s="1"/>
  <c r="N46" i="8"/>
  <c r="D106" i="21" s="1"/>
  <c r="K54" i="8"/>
  <c r="A114" i="21" s="1"/>
  <c r="M54" i="8"/>
  <c r="C114" i="21" s="1"/>
  <c r="L54" i="8"/>
  <c r="B114" i="21" s="1"/>
  <c r="N54" i="8"/>
  <c r="D114" i="21" s="1"/>
  <c r="K51" i="8"/>
  <c r="A111" i="21" s="1"/>
  <c r="M51" i="8"/>
  <c r="C111" i="21" s="1"/>
  <c r="L51" i="8"/>
  <c r="B111" i="21" s="1"/>
  <c r="N51" i="8"/>
  <c r="D111" i="21" s="1"/>
  <c r="K44" i="8"/>
  <c r="A104" i="21" s="1"/>
  <c r="M44" i="8"/>
  <c r="C104" i="21" s="1"/>
  <c r="L44" i="8"/>
  <c r="B104" i="21" s="1"/>
  <c r="N44" i="8"/>
  <c r="D104" i="21" s="1"/>
  <c r="K50" i="8"/>
  <c r="A110" i="21" s="1"/>
  <c r="M50" i="8"/>
  <c r="C110" i="21" s="1"/>
  <c r="L50" i="8"/>
  <c r="B110" i="21" s="1"/>
  <c r="N50" i="8"/>
  <c r="D110" i="21" s="1"/>
  <c r="K49" i="8"/>
  <c r="A109" i="21" s="1"/>
  <c r="M49" i="8"/>
  <c r="C109" i="21" s="1"/>
  <c r="L49" i="8"/>
  <c r="B109" i="21" s="1"/>
  <c r="N49" i="8"/>
  <c r="D109" i="21" s="1"/>
  <c r="K47" i="8"/>
  <c r="A107" i="21" s="1"/>
  <c r="M47" i="8"/>
  <c r="C107" i="21" s="1"/>
  <c r="L47" i="8"/>
  <c r="B107" i="21" s="1"/>
  <c r="N47" i="8"/>
  <c r="D107" i="21" s="1"/>
  <c r="K40" i="8"/>
  <c r="A100" i="21" s="1"/>
  <c r="M40" i="8"/>
  <c r="C100" i="21" s="1"/>
  <c r="L40" i="8"/>
  <c r="B100" i="21" s="1"/>
  <c r="N40" i="8"/>
  <c r="D100" i="21" s="1"/>
  <c r="K48" i="8"/>
  <c r="A108" i="21" s="1"/>
  <c r="M48" i="8"/>
  <c r="C108" i="21" s="1"/>
  <c r="L48" i="8"/>
  <c r="B108" i="21" s="1"/>
  <c r="N48" i="8"/>
  <c r="D108" i="21" s="1"/>
  <c r="K53" i="8"/>
  <c r="A113" i="21" s="1"/>
  <c r="M53" i="8"/>
  <c r="C113" i="21" s="1"/>
  <c r="L53" i="8"/>
  <c r="B113" i="21" s="1"/>
  <c r="N53" i="8"/>
  <c r="D113" i="21" s="1"/>
  <c r="K45" i="8"/>
  <c r="A105" i="21" s="1"/>
  <c r="M45" i="8"/>
  <c r="C105" i="21" s="1"/>
  <c r="L45" i="8"/>
  <c r="B105" i="21" s="1"/>
  <c r="N45" i="8"/>
  <c r="D105" i="21" s="1"/>
  <c r="K42" i="8"/>
  <c r="A102" i="21" s="1"/>
  <c r="M42" i="8"/>
  <c r="C102" i="21" s="1"/>
  <c r="L42" i="8"/>
  <c r="B102" i="21" s="1"/>
  <c r="N42" i="8"/>
  <c r="D102" i="21" s="1"/>
  <c r="K41" i="8"/>
  <c r="A101" i="21" s="1"/>
  <c r="N41" i="8"/>
  <c r="D101" i="21" s="1"/>
  <c r="L41" i="8"/>
  <c r="B101" i="21" s="1"/>
  <c r="M41" i="8"/>
  <c r="C101" i="21" s="1"/>
  <c r="K52" i="8"/>
  <c r="A112" i="21" s="1"/>
  <c r="M52" i="8"/>
  <c r="C112" i="21" s="1"/>
  <c r="L52" i="8"/>
  <c r="B112" i="21" s="1"/>
  <c r="N52" i="8"/>
  <c r="D112" i="21" s="1"/>
  <c r="N39" i="8"/>
  <c r="D99" i="21" s="1"/>
  <c r="M39" i="8"/>
  <c r="C99" i="21" s="1"/>
  <c r="L39" i="8"/>
  <c r="B99" i="21" s="1"/>
  <c r="K39" i="8"/>
  <c r="A99" i="21" s="1"/>
  <c r="J34" i="9"/>
  <c r="A158" i="21" s="1"/>
  <c r="K34" i="9"/>
  <c r="B158" i="21" s="1"/>
  <c r="L34" i="9"/>
  <c r="C158" i="21" s="1"/>
  <c r="M34" i="9"/>
  <c r="D158" i="21" s="1"/>
  <c r="J36" i="9"/>
  <c r="A160" i="21" s="1"/>
  <c r="K36" i="9"/>
  <c r="B160" i="21" s="1"/>
  <c r="L36" i="9"/>
  <c r="C160" i="21" s="1"/>
  <c r="M36" i="9"/>
  <c r="D160" i="21" s="1"/>
  <c r="M33" i="9"/>
  <c r="D157" i="21" s="1"/>
  <c r="L33" i="9"/>
  <c r="C157" i="21" s="1"/>
  <c r="K33" i="9"/>
  <c r="B157" i="21" s="1"/>
  <c r="J33" i="9"/>
  <c r="A157" i="21" s="1"/>
  <c r="C141" i="30" l="1" a="1"/>
  <c r="C141" i="30" s="1"/>
  <c r="C142" i="30" a="1"/>
  <c r="C142" i="30" s="1"/>
  <c r="B143" i="30" a="1"/>
  <c r="B143" i="30" s="1"/>
  <c r="F143" i="30" s="1"/>
  <c r="B144" i="30" a="1"/>
  <c r="B144" i="30" s="1"/>
  <c r="F144" i="30" s="1"/>
  <c r="B140" i="30" a="1"/>
  <c r="B140" i="30" s="1"/>
  <c r="F140" i="30" s="1"/>
  <c r="B142" i="30" a="1"/>
  <c r="B142" i="30" s="1"/>
  <c r="F142" i="30" s="1"/>
  <c r="B141" i="30" a="1"/>
  <c r="B141" i="30" s="1"/>
  <c r="F141" i="30" s="1"/>
  <c r="C143" i="30" a="1"/>
  <c r="C143" i="30" s="1"/>
  <c r="C144" i="30" a="1"/>
  <c r="C144" i="30" s="1"/>
  <c r="C140" i="30" a="1"/>
  <c r="C140" i="30" s="1"/>
  <c r="C144" i="41" a="1"/>
  <c r="C144" i="41" s="1"/>
  <c r="B140" i="41" a="1"/>
  <c r="B140" i="41" s="1"/>
  <c r="F140" i="41" s="1"/>
  <c r="B142" i="41" a="1"/>
  <c r="B142" i="41" s="1"/>
  <c r="F142" i="41" s="1"/>
  <c r="C142" i="41" a="1"/>
  <c r="C142" i="41" s="1"/>
  <c r="C143" i="41" a="1"/>
  <c r="C143" i="41" s="1"/>
  <c r="B143" i="41" a="1"/>
  <c r="B143" i="41" s="1"/>
  <c r="F143" i="41" s="1"/>
  <c r="B144" i="41" a="1"/>
  <c r="B144" i="41" s="1"/>
  <c r="F144" i="41" s="1"/>
  <c r="B141" i="41" a="1"/>
  <c r="B141" i="41" s="1"/>
  <c r="F141" i="41" s="1"/>
  <c r="C141" i="41" a="1"/>
  <c r="C141" i="41" s="1"/>
  <c r="C140" i="41" a="1"/>
  <c r="C140" i="41" s="1"/>
  <c r="C143" i="40" a="1"/>
  <c r="C143" i="40" s="1"/>
  <c r="C141" i="40" a="1"/>
  <c r="C141" i="40" s="1"/>
  <c r="C144" i="40" a="1"/>
  <c r="C144" i="40" s="1"/>
  <c r="C142" i="40" a="1"/>
  <c r="C142" i="40" s="1"/>
  <c r="B140" i="40" a="1"/>
  <c r="B140" i="40" s="1"/>
  <c r="F140" i="40" s="1"/>
  <c r="B143" i="40" a="1"/>
  <c r="B143" i="40" s="1"/>
  <c r="F143" i="40" s="1"/>
  <c r="C140" i="40" a="1"/>
  <c r="C140" i="40" s="1"/>
  <c r="B142" i="40" a="1"/>
  <c r="B142" i="40" s="1"/>
  <c r="F142" i="40" s="1"/>
  <c r="B141" i="40" a="1"/>
  <c r="B141" i="40" s="1"/>
  <c r="F141" i="40" s="1"/>
  <c r="B144" i="40" a="1"/>
  <c r="B144" i="40" s="1"/>
  <c r="F144" i="40" s="1"/>
  <c r="B140" i="42" a="1"/>
  <c r="B140" i="42" s="1"/>
  <c r="F140" i="42" s="1"/>
  <c r="C144" i="42" a="1"/>
  <c r="C144" i="42" s="1"/>
  <c r="C142" i="42" a="1"/>
  <c r="C142" i="42" s="1"/>
  <c r="B143" i="42" a="1"/>
  <c r="B143" i="42" s="1"/>
  <c r="F143" i="42" s="1"/>
  <c r="B142" i="42" a="1"/>
  <c r="B142" i="42" s="1"/>
  <c r="F142" i="42" s="1"/>
  <c r="B141" i="42" a="1"/>
  <c r="B141" i="42" s="1"/>
  <c r="F141" i="42" s="1"/>
  <c r="C141" i="42" a="1"/>
  <c r="C141" i="42" s="1"/>
  <c r="C143" i="42" a="1"/>
  <c r="C143" i="42" s="1"/>
  <c r="B144" i="42" a="1"/>
  <c r="B144" i="42" s="1"/>
  <c r="F144" i="42" s="1"/>
  <c r="C140" i="42" a="1"/>
  <c r="C140" i="42" s="1"/>
  <c r="C102" i="41" a="1"/>
  <c r="C102" i="41" s="1"/>
  <c r="C100" i="41" a="1"/>
  <c r="C100" i="41" s="1"/>
  <c r="C98" i="41" a="1"/>
  <c r="C98" i="41" s="1"/>
  <c r="C96" i="41" a="1"/>
  <c r="C96" i="41" s="1"/>
  <c r="C94" i="41" a="1"/>
  <c r="C94" i="41" s="1"/>
  <c r="C92" i="41" a="1"/>
  <c r="C92" i="41" s="1"/>
  <c r="C90" i="41" a="1"/>
  <c r="C90" i="41" s="1"/>
  <c r="C88" i="41" a="1"/>
  <c r="C88" i="41" s="1"/>
  <c r="C86" i="41" a="1"/>
  <c r="C86" i="41" s="1"/>
  <c r="B100" i="41" a="1"/>
  <c r="B100" i="41" s="1"/>
  <c r="F100" i="41" s="1"/>
  <c r="B96" i="41" a="1"/>
  <c r="B96" i="41" s="1"/>
  <c r="F96" i="41" s="1"/>
  <c r="B92" i="41" a="1"/>
  <c r="B92" i="41" s="1"/>
  <c r="F92" i="41" s="1"/>
  <c r="B88" i="41" a="1"/>
  <c r="B88" i="41" s="1"/>
  <c r="C101" i="41" a="1"/>
  <c r="C101" i="41" s="1"/>
  <c r="C97" i="41" a="1"/>
  <c r="C97" i="41" s="1"/>
  <c r="C93" i="41" a="1"/>
  <c r="C93" i="41" s="1"/>
  <c r="C89" i="41" a="1"/>
  <c r="C89" i="41" s="1"/>
  <c r="C85" i="41" a="1"/>
  <c r="C85" i="41" s="1"/>
  <c r="B103" i="41" a="1"/>
  <c r="B103" i="41" s="1"/>
  <c r="F103" i="41" s="1"/>
  <c r="B101" i="41" a="1"/>
  <c r="B101" i="41" s="1"/>
  <c r="F101" i="41" s="1"/>
  <c r="B99" i="41" a="1"/>
  <c r="B99" i="41" s="1"/>
  <c r="B97" i="41" a="1"/>
  <c r="B97" i="41" s="1"/>
  <c r="B95" i="41" a="1"/>
  <c r="B95" i="41" s="1"/>
  <c r="F95" i="41" s="1"/>
  <c r="B93" i="41" a="1"/>
  <c r="B93" i="41" s="1"/>
  <c r="F93" i="41" s="1"/>
  <c r="B91" i="41" a="1"/>
  <c r="B91" i="41" s="1"/>
  <c r="F91" i="41" s="1"/>
  <c r="B89" i="41" a="1"/>
  <c r="B89" i="41" s="1"/>
  <c r="B87" i="41" a="1"/>
  <c r="B87" i="41" s="1"/>
  <c r="F87" i="41" s="1"/>
  <c r="B85" i="41" a="1"/>
  <c r="B85" i="41" s="1"/>
  <c r="F85" i="41" s="1"/>
  <c r="B102" i="41" a="1"/>
  <c r="B102" i="41" s="1"/>
  <c r="B98" i="41" a="1"/>
  <c r="B98" i="41" s="1"/>
  <c r="F98" i="41" s="1"/>
  <c r="B94" i="41" a="1"/>
  <c r="B94" i="41" s="1"/>
  <c r="B90" i="41" a="1"/>
  <c r="B90" i="41" s="1"/>
  <c r="F90" i="41" s="1"/>
  <c r="B86" i="41" a="1"/>
  <c r="B86" i="41" s="1"/>
  <c r="F86" i="41" s="1"/>
  <c r="C103" i="41" a="1"/>
  <c r="C103" i="41" s="1"/>
  <c r="C99" i="41" a="1"/>
  <c r="C99" i="41" s="1"/>
  <c r="C95" i="41" a="1"/>
  <c r="C95" i="41" s="1"/>
  <c r="C91" i="41" a="1"/>
  <c r="C91" i="41" s="1"/>
  <c r="C87" i="41" a="1"/>
  <c r="C87" i="41" s="1"/>
  <c r="C102" i="40" a="1"/>
  <c r="C102" i="40" s="1"/>
  <c r="C100" i="40" a="1"/>
  <c r="C100" i="40" s="1"/>
  <c r="C98" i="40" a="1"/>
  <c r="C98" i="40" s="1"/>
  <c r="C96" i="40" a="1"/>
  <c r="C96" i="40" s="1"/>
  <c r="C94" i="40" a="1"/>
  <c r="C94" i="40" s="1"/>
  <c r="C92" i="40" a="1"/>
  <c r="C92" i="40" s="1"/>
  <c r="C90" i="40" a="1"/>
  <c r="C90" i="40" s="1"/>
  <c r="C88" i="40" a="1"/>
  <c r="C88" i="40" s="1"/>
  <c r="C86" i="40" a="1"/>
  <c r="C86" i="40" s="1"/>
  <c r="B85" i="40" a="1"/>
  <c r="B85" i="40" s="1"/>
  <c r="F85" i="40" s="1"/>
  <c r="B100" i="40" a="1"/>
  <c r="B100" i="40" s="1"/>
  <c r="F100" i="40" s="1"/>
  <c r="B96" i="40" a="1"/>
  <c r="B96" i="40" s="1"/>
  <c r="F96" i="40" s="1"/>
  <c r="B92" i="40" a="1"/>
  <c r="B92" i="40" s="1"/>
  <c r="F92" i="40" s="1"/>
  <c r="B88" i="40" a="1"/>
  <c r="B88" i="40" s="1"/>
  <c r="F88" i="40" s="1"/>
  <c r="C103" i="40" a="1"/>
  <c r="C103" i="40" s="1"/>
  <c r="C99" i="40" a="1"/>
  <c r="C99" i="40" s="1"/>
  <c r="C95" i="40" a="1"/>
  <c r="C95" i="40" s="1"/>
  <c r="C91" i="40" a="1"/>
  <c r="C91" i="40" s="1"/>
  <c r="C87" i="40" a="1"/>
  <c r="C87" i="40" s="1"/>
  <c r="B103" i="40" a="1"/>
  <c r="B103" i="40" s="1"/>
  <c r="F103" i="40" s="1"/>
  <c r="B101" i="40" a="1"/>
  <c r="B101" i="40" s="1"/>
  <c r="F101" i="40" s="1"/>
  <c r="B99" i="40" a="1"/>
  <c r="B99" i="40" s="1"/>
  <c r="F99" i="40" s="1"/>
  <c r="B97" i="40" a="1"/>
  <c r="B97" i="40" s="1"/>
  <c r="F97" i="40" s="1"/>
  <c r="B95" i="40" a="1"/>
  <c r="B95" i="40" s="1"/>
  <c r="F95" i="40" s="1"/>
  <c r="B93" i="40" a="1"/>
  <c r="B93" i="40" s="1"/>
  <c r="F93" i="40" s="1"/>
  <c r="B91" i="40" a="1"/>
  <c r="B91" i="40" s="1"/>
  <c r="F91" i="40" s="1"/>
  <c r="B89" i="40" a="1"/>
  <c r="B89" i="40" s="1"/>
  <c r="F89" i="40" s="1"/>
  <c r="B87" i="40" a="1"/>
  <c r="B87" i="40" s="1"/>
  <c r="F87" i="40" s="1"/>
  <c r="C85" i="40" a="1"/>
  <c r="C85" i="40" s="1"/>
  <c r="B102" i="40" a="1"/>
  <c r="B102" i="40" s="1"/>
  <c r="F102" i="40" s="1"/>
  <c r="B98" i="40" a="1"/>
  <c r="B98" i="40" s="1"/>
  <c r="F98" i="40" s="1"/>
  <c r="B94" i="40" a="1"/>
  <c r="B94" i="40" s="1"/>
  <c r="F94" i="40" s="1"/>
  <c r="B90" i="40" a="1"/>
  <c r="B90" i="40" s="1"/>
  <c r="F90" i="40" s="1"/>
  <c r="B86" i="40" a="1"/>
  <c r="B86" i="40" s="1"/>
  <c r="F86" i="40" s="1"/>
  <c r="C101" i="40" a="1"/>
  <c r="C101" i="40" s="1"/>
  <c r="C97" i="40" a="1"/>
  <c r="C97" i="40" s="1"/>
  <c r="C93" i="40" a="1"/>
  <c r="C93" i="40" s="1"/>
  <c r="C89" i="40" a="1"/>
  <c r="C89" i="40" s="1"/>
  <c r="F99" i="41"/>
  <c r="F97" i="41"/>
  <c r="F94" i="41"/>
  <c r="B85" i="30" a="1"/>
  <c r="B85" i="30" s="1"/>
  <c r="F85" i="30" s="1"/>
  <c r="F89" i="41"/>
  <c r="F102" i="41"/>
  <c r="F88" i="41"/>
  <c r="C88" i="30" a="1"/>
  <c r="C88" i="30" s="1"/>
  <c r="B90" i="30" a="1"/>
  <c r="B90" i="30" s="1"/>
  <c r="F90" i="30" s="1"/>
  <c r="B92" i="30" a="1"/>
  <c r="B92" i="30" s="1"/>
  <c r="F92" i="30" s="1"/>
  <c r="B94" i="30" a="1"/>
  <c r="B94" i="30" s="1"/>
  <c r="F94" i="30" s="1"/>
  <c r="C95" i="30" a="1"/>
  <c r="C95" i="30" s="1"/>
  <c r="B97" i="30" a="1"/>
  <c r="B97" i="30" s="1"/>
  <c r="F97" i="30" s="1"/>
  <c r="C98" i="30" a="1"/>
  <c r="C98" i="30" s="1"/>
  <c r="C100" i="30" a="1"/>
  <c r="C100" i="30" s="1"/>
  <c r="B102" i="30" a="1"/>
  <c r="B102" i="30" s="1"/>
  <c r="F102" i="30" s="1"/>
  <c r="C103" i="30" a="1"/>
  <c r="C103" i="30" s="1"/>
  <c r="B86" i="30" a="1"/>
  <c r="B86" i="30" s="1"/>
  <c r="F86" i="30" s="1"/>
  <c r="B89" i="30" a="1"/>
  <c r="B89" i="30" s="1"/>
  <c r="F89" i="30" s="1"/>
  <c r="C92" i="30" a="1"/>
  <c r="C92" i="30" s="1"/>
  <c r="B96" i="30" a="1"/>
  <c r="B96" i="30" s="1"/>
  <c r="F96" i="30" s="1"/>
  <c r="B99" i="30" a="1"/>
  <c r="B99" i="30" s="1"/>
  <c r="F99" i="30" s="1"/>
  <c r="C85" i="30" a="1"/>
  <c r="C85" i="30" s="1"/>
  <c r="B87" i="30" a="1"/>
  <c r="B87" i="30" s="1"/>
  <c r="F87" i="30" s="1"/>
  <c r="C89" i="30" a="1"/>
  <c r="C89" i="30" s="1"/>
  <c r="C91" i="30" a="1"/>
  <c r="C91" i="30" s="1"/>
  <c r="C93" i="30" a="1"/>
  <c r="C93" i="30" s="1"/>
  <c r="C96" i="30" a="1"/>
  <c r="C96" i="30" s="1"/>
  <c r="B100" i="30" a="1"/>
  <c r="B100" i="30" s="1"/>
  <c r="F100" i="30" s="1"/>
  <c r="C101" i="30" a="1"/>
  <c r="C101" i="30" s="1"/>
  <c r="B103" i="30" a="1"/>
  <c r="B103" i="30" s="1"/>
  <c r="F103" i="30" s="1"/>
  <c r="C87" i="30" a="1"/>
  <c r="C87" i="30" s="1"/>
  <c r="C90" i="30" a="1"/>
  <c r="C90" i="30" s="1"/>
  <c r="C94" i="30" a="1"/>
  <c r="C94" i="30" s="1"/>
  <c r="C97" i="30" a="1"/>
  <c r="C97" i="30" s="1"/>
  <c r="B101" i="30" a="1"/>
  <c r="B101" i="30" s="1"/>
  <c r="F101" i="30" s="1"/>
  <c r="C102" i="30" a="1"/>
  <c r="C102" i="30" s="1"/>
  <c r="B91" i="30" a="1"/>
  <c r="B91" i="30" s="1"/>
  <c r="F91" i="30" s="1"/>
  <c r="C86" i="30" a="1"/>
  <c r="C86" i="30" s="1"/>
  <c r="C99" i="30" a="1"/>
  <c r="C99" i="30" s="1"/>
  <c r="B88" i="30" a="1"/>
  <c r="B88" i="30" s="1"/>
  <c r="F88" i="30" s="1"/>
  <c r="B95" i="30" a="1"/>
  <c r="B95" i="30" s="1"/>
  <c r="F95" i="30" s="1"/>
  <c r="B98" i="30" a="1"/>
  <c r="B98" i="30" s="1"/>
  <c r="F98" i="30" s="1"/>
  <c r="B93" i="30" a="1"/>
  <c r="B93" i="30" s="1"/>
  <c r="F93" i="30" s="1"/>
  <c r="J26" i="12"/>
  <c r="A187" i="21" s="1"/>
  <c r="L26" i="12"/>
  <c r="C187" i="21" s="1"/>
  <c r="K26" i="12"/>
  <c r="B187" i="21" s="1"/>
  <c r="M26" i="12"/>
  <c r="D187" i="21" s="1"/>
  <c r="M27" i="12"/>
  <c r="D188" i="21" s="1"/>
  <c r="J27" i="12"/>
  <c r="A188" i="21" s="1"/>
  <c r="K62" i="8"/>
  <c r="A122" i="21" s="1"/>
  <c r="N62" i="8"/>
  <c r="D122" i="21" s="1"/>
  <c r="K63" i="8"/>
  <c r="A123" i="21" s="1"/>
  <c r="N63" i="8"/>
  <c r="D123" i="21" s="1"/>
  <c r="K64" i="8"/>
  <c r="A124" i="21" s="1"/>
  <c r="N64" i="8"/>
  <c r="D124" i="21" s="1"/>
  <c r="N61" i="8"/>
  <c r="D121" i="21" s="1"/>
  <c r="K61" i="8"/>
  <c r="A121" i="21" s="1"/>
  <c r="C166" i="30" l="1" a="1"/>
  <c r="C166" i="30" s="1"/>
  <c r="B165" i="30" a="1"/>
  <c r="B165" i="30" s="1"/>
  <c r="F165" i="30" s="1"/>
  <c r="C168" i="30" a="1"/>
  <c r="C168" i="30" s="1"/>
  <c r="B168" i="30" a="1"/>
  <c r="B168" i="30" s="1"/>
  <c r="F168" i="30" s="1"/>
  <c r="B166" i="30" a="1"/>
  <c r="B166" i="30" s="1"/>
  <c r="F166" i="30" s="1"/>
  <c r="B167" i="30" a="1"/>
  <c r="B167" i="30" s="1"/>
  <c r="F167" i="30" s="1"/>
  <c r="C167" i="30" a="1"/>
  <c r="C167" i="30" s="1"/>
  <c r="C165" i="30" a="1"/>
  <c r="C165" i="30" s="1"/>
  <c r="C167" i="41" a="1"/>
  <c r="C167" i="41" s="1"/>
  <c r="B166" i="41" a="1"/>
  <c r="B166" i="41" s="1"/>
  <c r="F166" i="41" s="1"/>
  <c r="B168" i="41" a="1"/>
  <c r="B168" i="41" s="1"/>
  <c r="F168" i="41" s="1"/>
  <c r="C165" i="41" a="1"/>
  <c r="C165" i="41" s="1"/>
  <c r="B167" i="41" a="1"/>
  <c r="B167" i="41" s="1"/>
  <c r="F167" i="41" s="1"/>
  <c r="C166" i="41" a="1"/>
  <c r="C166" i="41" s="1"/>
  <c r="B165" i="41" a="1"/>
  <c r="B165" i="41" s="1"/>
  <c r="F165" i="41" s="1"/>
  <c r="C168" i="41" a="1"/>
  <c r="C168" i="41" s="1"/>
  <c r="C168" i="42" a="1"/>
  <c r="C168" i="42" s="1"/>
  <c r="B167" i="42" a="1"/>
  <c r="B167" i="42" s="1"/>
  <c r="F167" i="42" s="1"/>
  <c r="B166" i="42" a="1"/>
  <c r="B166" i="42" s="1"/>
  <c r="F166" i="42" s="1"/>
  <c r="C166" i="42" a="1"/>
  <c r="C166" i="42" s="1"/>
  <c r="B165" i="42" a="1"/>
  <c r="B165" i="42" s="1"/>
  <c r="F165" i="42" s="1"/>
  <c r="B168" i="42" a="1"/>
  <c r="B168" i="42" s="1"/>
  <c r="F168" i="42" s="1"/>
  <c r="C167" i="42" a="1"/>
  <c r="C167" i="42" s="1"/>
  <c r="C165" i="42" a="1"/>
  <c r="C165" i="42" s="1"/>
  <c r="B167" i="40" a="1"/>
  <c r="B167" i="40" s="1"/>
  <c r="F167" i="40" s="1"/>
  <c r="C165" i="40" a="1"/>
  <c r="C165" i="40" s="1"/>
  <c r="C167" i="40" a="1"/>
  <c r="C167" i="40" s="1"/>
  <c r="B165" i="40" a="1"/>
  <c r="B165" i="40" s="1"/>
  <c r="F165" i="40" s="1"/>
  <c r="C168" i="40" a="1"/>
  <c r="C168" i="40" s="1"/>
  <c r="B166" i="40" a="1"/>
  <c r="B166" i="40" s="1"/>
  <c r="F166" i="40" s="1"/>
  <c r="C166" i="40" a="1"/>
  <c r="C166" i="40" s="1"/>
  <c r="B168" i="40" a="1"/>
  <c r="B168" i="40" s="1"/>
  <c r="F168" i="40" s="1"/>
  <c r="K8" i="8"/>
  <c r="A68" i="21" s="1"/>
  <c r="N8" i="8"/>
  <c r="D68" i="21" s="1"/>
  <c r="K9" i="8"/>
  <c r="A69" i="21" s="1"/>
  <c r="N9" i="8"/>
  <c r="D69" i="21" s="1"/>
  <c r="K10" i="8"/>
  <c r="A70" i="21" s="1"/>
  <c r="N10" i="8"/>
  <c r="D70" i="21" s="1"/>
  <c r="K11" i="8"/>
  <c r="A71" i="21" s="1"/>
  <c r="N11" i="8"/>
  <c r="D71" i="21" s="1"/>
  <c r="K12" i="8"/>
  <c r="A72" i="21" s="1"/>
  <c r="N12" i="8"/>
  <c r="D72" i="21" s="1"/>
  <c r="K13" i="8"/>
  <c r="A73" i="21" s="1"/>
  <c r="N13" i="8"/>
  <c r="D73" i="21" s="1"/>
  <c r="K14" i="8"/>
  <c r="A74" i="21" s="1"/>
  <c r="N14" i="8"/>
  <c r="D74" i="21" s="1"/>
  <c r="K23" i="8"/>
  <c r="A83" i="21" s="1"/>
  <c r="L23" i="8"/>
  <c r="B83" i="21" s="1"/>
  <c r="M23" i="8"/>
  <c r="C83" i="21" s="1"/>
  <c r="N23" i="8"/>
  <c r="D83" i="21" s="1"/>
  <c r="K24" i="8"/>
  <c r="A84" i="21" s="1"/>
  <c r="L24" i="8"/>
  <c r="B84" i="21" s="1"/>
  <c r="M24" i="8"/>
  <c r="C84" i="21" s="1"/>
  <c r="N24" i="8"/>
  <c r="D84" i="21" s="1"/>
  <c r="K25" i="8"/>
  <c r="A85" i="21" s="1"/>
  <c r="L25" i="8"/>
  <c r="B85" i="21" s="1"/>
  <c r="M25" i="8"/>
  <c r="C85" i="21" s="1"/>
  <c r="N25" i="8"/>
  <c r="D85" i="21" s="1"/>
  <c r="K26" i="8"/>
  <c r="A86" i="21" s="1"/>
  <c r="L26" i="8"/>
  <c r="B86" i="21" s="1"/>
  <c r="M26" i="8"/>
  <c r="C86" i="21" s="1"/>
  <c r="N26" i="8"/>
  <c r="D86" i="21" s="1"/>
  <c r="K27" i="8"/>
  <c r="A87" i="21" s="1"/>
  <c r="L27" i="8"/>
  <c r="B87" i="21" s="1"/>
  <c r="M27" i="8"/>
  <c r="C87" i="21" s="1"/>
  <c r="N27" i="8"/>
  <c r="D87" i="21" s="1"/>
  <c r="K28" i="8"/>
  <c r="A88" i="21" s="1"/>
  <c r="L28" i="8"/>
  <c r="B88" i="21" s="1"/>
  <c r="M28" i="8"/>
  <c r="C88" i="21" s="1"/>
  <c r="N28" i="8"/>
  <c r="D88" i="21" s="1"/>
  <c r="K29" i="8"/>
  <c r="A89" i="21" s="1"/>
  <c r="L29" i="8"/>
  <c r="B89" i="21" s="1"/>
  <c r="M29" i="8"/>
  <c r="C89" i="21" s="1"/>
  <c r="N29" i="8"/>
  <c r="D89" i="21" s="1"/>
  <c r="K30" i="8"/>
  <c r="A90" i="21" s="1"/>
  <c r="L30" i="8"/>
  <c r="B90" i="21" s="1"/>
  <c r="M30" i="8"/>
  <c r="C90" i="21" s="1"/>
  <c r="N30" i="8"/>
  <c r="D90" i="21" s="1"/>
  <c r="K31" i="8"/>
  <c r="A91" i="21" s="1"/>
  <c r="L31" i="8"/>
  <c r="B91" i="21" s="1"/>
  <c r="M31" i="8"/>
  <c r="C91" i="21" s="1"/>
  <c r="N31" i="8"/>
  <c r="D91" i="21" s="1"/>
  <c r="K32" i="8"/>
  <c r="A92" i="21" s="1"/>
  <c r="L32" i="8"/>
  <c r="B92" i="21" s="1"/>
  <c r="M32" i="8"/>
  <c r="C92" i="21" s="1"/>
  <c r="N32" i="8"/>
  <c r="D92" i="21" s="1"/>
  <c r="K33" i="8"/>
  <c r="A93" i="21" s="1"/>
  <c r="L33" i="8"/>
  <c r="B93" i="21" s="1"/>
  <c r="M33" i="8"/>
  <c r="C93" i="21" s="1"/>
  <c r="N33" i="8"/>
  <c r="D93" i="21" s="1"/>
  <c r="K19" i="8"/>
  <c r="A79" i="21" s="1"/>
  <c r="L19" i="8"/>
  <c r="B79" i="21" s="1"/>
  <c r="M19" i="8"/>
  <c r="C79" i="21" s="1"/>
  <c r="N19" i="8"/>
  <c r="D79" i="21" s="1"/>
  <c r="K20" i="8"/>
  <c r="A80" i="21" s="1"/>
  <c r="L20" i="8"/>
  <c r="B80" i="21" s="1"/>
  <c r="M20" i="8"/>
  <c r="C80" i="21" s="1"/>
  <c r="N20" i="8"/>
  <c r="D80" i="21" s="1"/>
  <c r="K21" i="8"/>
  <c r="A81" i="21" s="1"/>
  <c r="L21" i="8"/>
  <c r="B81" i="21" s="1"/>
  <c r="M21" i="8"/>
  <c r="C81" i="21" s="1"/>
  <c r="N21" i="8"/>
  <c r="D81" i="21" s="1"/>
  <c r="N18" i="8"/>
  <c r="D78" i="21" s="1"/>
  <c r="M18" i="8"/>
  <c r="C78" i="21" s="1"/>
  <c r="L18" i="8"/>
  <c r="B78" i="21" s="1"/>
  <c r="K18" i="8"/>
  <c r="A78" i="21" s="1"/>
  <c r="C83" i="42" l="1" a="1"/>
  <c r="C83" i="42" s="1"/>
  <c r="C81" i="42" a="1"/>
  <c r="C81" i="42" s="1"/>
  <c r="C79" i="42" a="1"/>
  <c r="C79" i="42" s="1"/>
  <c r="C77" i="42" a="1"/>
  <c r="C77" i="42" s="1"/>
  <c r="C75" i="42" a="1"/>
  <c r="C75" i="42" s="1"/>
  <c r="C73" i="42" a="1"/>
  <c r="C73" i="42" s="1"/>
  <c r="C71" i="42" a="1"/>
  <c r="C71" i="42" s="1"/>
  <c r="C69" i="42" a="1"/>
  <c r="C69" i="42" s="1"/>
  <c r="B83" i="42" a="1"/>
  <c r="B83" i="42" s="1"/>
  <c r="B81" i="42" a="1"/>
  <c r="B81" i="42" s="1"/>
  <c r="B77" i="42" a="1"/>
  <c r="B77" i="42" s="1"/>
  <c r="F77" i="42" s="1"/>
  <c r="B73" i="42" a="1"/>
  <c r="B73" i="42" s="1"/>
  <c r="F73" i="42" s="1"/>
  <c r="B69" i="42" a="1"/>
  <c r="B69" i="42" s="1"/>
  <c r="F69" i="42" s="1"/>
  <c r="C78" i="42" a="1"/>
  <c r="C78" i="42" s="1"/>
  <c r="C74" i="42" a="1"/>
  <c r="C74" i="42" s="1"/>
  <c r="C70" i="42" a="1"/>
  <c r="C70" i="42" s="1"/>
  <c r="B82" i="42" a="1"/>
  <c r="B82" i="42" s="1"/>
  <c r="B80" i="42" a="1"/>
  <c r="B80" i="42" s="1"/>
  <c r="F80" i="42" s="1"/>
  <c r="B78" i="42" a="1"/>
  <c r="B78" i="42" s="1"/>
  <c r="F78" i="42" s="1"/>
  <c r="B76" i="42" a="1"/>
  <c r="B76" i="42" s="1"/>
  <c r="F76" i="42" s="1"/>
  <c r="B74" i="42" a="1"/>
  <c r="B74" i="42" s="1"/>
  <c r="B72" i="42" a="1"/>
  <c r="B72" i="42" s="1"/>
  <c r="B70" i="42" a="1"/>
  <c r="B70" i="42" s="1"/>
  <c r="F70" i="42" s="1"/>
  <c r="B68" i="42" a="1"/>
  <c r="B68" i="42" s="1"/>
  <c r="F68" i="42" s="1"/>
  <c r="B79" i="42" a="1"/>
  <c r="B79" i="42" s="1"/>
  <c r="B75" i="42" a="1"/>
  <c r="B75" i="42" s="1"/>
  <c r="F75" i="42" s="1"/>
  <c r="B71" i="42" a="1"/>
  <c r="B71" i="42" s="1"/>
  <c r="F71" i="42" s="1"/>
  <c r="C82" i="42" a="1"/>
  <c r="C82" i="42" s="1"/>
  <c r="C80" i="42" a="1"/>
  <c r="C80" i="42" s="1"/>
  <c r="C76" i="42" a="1"/>
  <c r="C76" i="42" s="1"/>
  <c r="C72" i="42" a="1"/>
  <c r="C72" i="42" s="1"/>
  <c r="C68" i="42" a="1"/>
  <c r="C68" i="42" s="1"/>
  <c r="C83" i="41" a="1"/>
  <c r="C83" i="41" s="1"/>
  <c r="C81" i="41" a="1"/>
  <c r="C81" i="41" s="1"/>
  <c r="C79" i="41" a="1"/>
  <c r="C79" i="41" s="1"/>
  <c r="C77" i="41" a="1"/>
  <c r="C77" i="41" s="1"/>
  <c r="C75" i="41" a="1"/>
  <c r="C75" i="41" s="1"/>
  <c r="C73" i="41" a="1"/>
  <c r="C73" i="41" s="1"/>
  <c r="C71" i="41" a="1"/>
  <c r="C71" i="41" s="1"/>
  <c r="C69" i="41" a="1"/>
  <c r="C69" i="41" s="1"/>
  <c r="B83" i="41" a="1"/>
  <c r="B83" i="41" s="1"/>
  <c r="F83" i="41" s="1"/>
  <c r="B79" i="41" a="1"/>
  <c r="B79" i="41" s="1"/>
  <c r="F79" i="41" s="1"/>
  <c r="B75" i="41" a="1"/>
  <c r="B75" i="41" s="1"/>
  <c r="F75" i="41" s="1"/>
  <c r="B71" i="41" a="1"/>
  <c r="B71" i="41" s="1"/>
  <c r="F71" i="41" s="1"/>
  <c r="C78" i="41" a="1"/>
  <c r="C78" i="41" s="1"/>
  <c r="C74" i="41" a="1"/>
  <c r="C74" i="41" s="1"/>
  <c r="C70" i="41" a="1"/>
  <c r="C70" i="41" s="1"/>
  <c r="B82" i="41" a="1"/>
  <c r="B82" i="41" s="1"/>
  <c r="F82" i="41" s="1"/>
  <c r="B80" i="41" a="1"/>
  <c r="B80" i="41" s="1"/>
  <c r="F80" i="41" s="1"/>
  <c r="B78" i="41" a="1"/>
  <c r="B78" i="41" s="1"/>
  <c r="B76" i="41" a="1"/>
  <c r="B76" i="41" s="1"/>
  <c r="F76" i="41" s="1"/>
  <c r="B74" i="41" a="1"/>
  <c r="B74" i="41" s="1"/>
  <c r="F74" i="41" s="1"/>
  <c r="B72" i="41" a="1"/>
  <c r="B72" i="41" s="1"/>
  <c r="B70" i="41" a="1"/>
  <c r="B70" i="41" s="1"/>
  <c r="F70" i="41" s="1"/>
  <c r="B68" i="41" a="1"/>
  <c r="B68" i="41" s="1"/>
  <c r="F68" i="41" s="1"/>
  <c r="B81" i="41" a="1"/>
  <c r="B81" i="41" s="1"/>
  <c r="F81" i="41" s="1"/>
  <c r="B77" i="41" a="1"/>
  <c r="B77" i="41" s="1"/>
  <c r="B73" i="41" a="1"/>
  <c r="B73" i="41" s="1"/>
  <c r="F73" i="41" s="1"/>
  <c r="B69" i="41" a="1"/>
  <c r="B69" i="41" s="1"/>
  <c r="F69" i="41" s="1"/>
  <c r="C82" i="41" a="1"/>
  <c r="C82" i="41" s="1"/>
  <c r="C80" i="41" a="1"/>
  <c r="C80" i="41" s="1"/>
  <c r="C76" i="41" a="1"/>
  <c r="C76" i="41" s="1"/>
  <c r="C72" i="41" a="1"/>
  <c r="C72" i="41" s="1"/>
  <c r="C68" i="41" a="1"/>
  <c r="C68" i="41" s="1"/>
  <c r="F74" i="42"/>
  <c r="C69" i="30" a="1"/>
  <c r="C69" i="30" s="1"/>
  <c r="B71" i="30" a="1"/>
  <c r="B71" i="30" s="1"/>
  <c r="F71" i="30" s="1"/>
  <c r="C72" i="30" a="1"/>
  <c r="C72" i="30" s="1"/>
  <c r="C74" i="30" a="1"/>
  <c r="C74" i="30" s="1"/>
  <c r="C76" i="30" a="1"/>
  <c r="C76" i="30" s="1"/>
  <c r="C78" i="30" a="1"/>
  <c r="C78" i="30" s="1"/>
  <c r="C80" i="30" a="1"/>
  <c r="C80" i="30" s="1"/>
  <c r="F83" i="42"/>
  <c r="F79" i="42"/>
  <c r="F72" i="42"/>
  <c r="F78" i="41"/>
  <c r="B69" i="30" a="1"/>
  <c r="B69" i="30" s="1"/>
  <c r="F69" i="30" s="1"/>
  <c r="C71" i="30" a="1"/>
  <c r="C71" i="30" s="1"/>
  <c r="B75" i="30" a="1"/>
  <c r="B75" i="30" s="1"/>
  <c r="F75" i="30" s="1"/>
  <c r="B79" i="30" a="1"/>
  <c r="B79" i="30" s="1"/>
  <c r="F79" i="30" s="1"/>
  <c r="B83" i="30" a="1"/>
  <c r="B83" i="30" s="1"/>
  <c r="F83" i="30" s="1"/>
  <c r="C73" i="30" a="1"/>
  <c r="C73" i="30" s="1"/>
  <c r="C77" i="30" a="1"/>
  <c r="C77" i="30" s="1"/>
  <c r="C81" i="30" a="1"/>
  <c r="C81" i="30" s="1"/>
  <c r="F82" i="42"/>
  <c r="F77" i="41"/>
  <c r="B68" i="30" a="1"/>
  <c r="B68" i="30" s="1"/>
  <c r="F68" i="30" s="1"/>
  <c r="C70" i="30" a="1"/>
  <c r="C70" i="30" s="1"/>
  <c r="B74" i="30" a="1"/>
  <c r="B74" i="30" s="1"/>
  <c r="F74" i="30" s="1"/>
  <c r="B76" i="30" a="1"/>
  <c r="B76" i="30" s="1"/>
  <c r="F76" i="30" s="1"/>
  <c r="B78" i="30" a="1"/>
  <c r="B78" i="30" s="1"/>
  <c r="F78" i="30" s="1"/>
  <c r="B80" i="30" a="1"/>
  <c r="B80" i="30" s="1"/>
  <c r="F80" i="30" s="1"/>
  <c r="B82" i="30" a="1"/>
  <c r="B82" i="30" s="1"/>
  <c r="F82" i="30" s="1"/>
  <c r="C82" i="30" a="1"/>
  <c r="C82" i="30" s="1"/>
  <c r="F81" i="42"/>
  <c r="B70" i="30" a="1"/>
  <c r="B70" i="30" s="1"/>
  <c r="F70" i="30" s="1"/>
  <c r="B73" i="30" a="1"/>
  <c r="B73" i="30" s="1"/>
  <c r="F73" i="30" s="1"/>
  <c r="B77" i="30" a="1"/>
  <c r="B77" i="30" s="1"/>
  <c r="F77" i="30" s="1"/>
  <c r="B81" i="30" a="1"/>
  <c r="B81" i="30" s="1"/>
  <c r="F81" i="30" s="1"/>
  <c r="F72" i="41"/>
  <c r="B72" i="30" a="1"/>
  <c r="B72" i="30" s="1"/>
  <c r="F72" i="30" s="1"/>
  <c r="C75" i="30" a="1"/>
  <c r="C75" i="30" s="1"/>
  <c r="C79" i="30" a="1"/>
  <c r="C79" i="30" s="1"/>
  <c r="C83" i="30" a="1"/>
  <c r="C83" i="30" s="1"/>
  <c r="C68" i="30" a="1"/>
  <c r="C68" i="30" s="1"/>
  <c r="C82" i="40" a="1"/>
  <c r="C82" i="40" s="1"/>
  <c r="C80" i="40" a="1"/>
  <c r="C80" i="40" s="1"/>
  <c r="C78" i="40" a="1"/>
  <c r="C78" i="40" s="1"/>
  <c r="C76" i="40" a="1"/>
  <c r="C76" i="40" s="1"/>
  <c r="C74" i="40" a="1"/>
  <c r="C74" i="40" s="1"/>
  <c r="C72" i="40" a="1"/>
  <c r="C72" i="40" s="1"/>
  <c r="C70" i="40" a="1"/>
  <c r="C70" i="40" s="1"/>
  <c r="B80" i="40" a="1"/>
  <c r="B80" i="40" s="1"/>
  <c r="F80" i="40" s="1"/>
  <c r="B76" i="40" a="1"/>
  <c r="B76" i="40" s="1"/>
  <c r="F76" i="40" s="1"/>
  <c r="B72" i="40" a="1"/>
  <c r="B72" i="40" s="1"/>
  <c r="F72" i="40" s="1"/>
  <c r="C68" i="40" a="1"/>
  <c r="C68" i="40" s="1"/>
  <c r="C83" i="40" a="1"/>
  <c r="C83" i="40" s="1"/>
  <c r="C79" i="40" a="1"/>
  <c r="C79" i="40" s="1"/>
  <c r="C75" i="40" a="1"/>
  <c r="C75" i="40" s="1"/>
  <c r="C71" i="40" a="1"/>
  <c r="C71" i="40" s="1"/>
  <c r="B68" i="40" a="1"/>
  <c r="B68" i="40" s="1"/>
  <c r="F68" i="40" s="1"/>
  <c r="B83" i="40" a="1"/>
  <c r="B83" i="40" s="1"/>
  <c r="F83" i="40" s="1"/>
  <c r="B81" i="40" a="1"/>
  <c r="B81" i="40" s="1"/>
  <c r="F81" i="40" s="1"/>
  <c r="B79" i="40" a="1"/>
  <c r="B79" i="40" s="1"/>
  <c r="F79" i="40" s="1"/>
  <c r="B77" i="40" a="1"/>
  <c r="B77" i="40" s="1"/>
  <c r="F77" i="40" s="1"/>
  <c r="B75" i="40" a="1"/>
  <c r="B75" i="40" s="1"/>
  <c r="F75" i="40" s="1"/>
  <c r="B73" i="40" a="1"/>
  <c r="B73" i="40" s="1"/>
  <c r="F73" i="40" s="1"/>
  <c r="B71" i="40" a="1"/>
  <c r="B71" i="40" s="1"/>
  <c r="F71" i="40" s="1"/>
  <c r="B69" i="40" a="1"/>
  <c r="B69" i="40" s="1"/>
  <c r="F69" i="40" s="1"/>
  <c r="B82" i="40" a="1"/>
  <c r="B82" i="40" s="1"/>
  <c r="F82" i="40" s="1"/>
  <c r="B78" i="40" a="1"/>
  <c r="B78" i="40" s="1"/>
  <c r="F78" i="40" s="1"/>
  <c r="B74" i="40" a="1"/>
  <c r="B74" i="40" s="1"/>
  <c r="F74" i="40" s="1"/>
  <c r="B70" i="40" a="1"/>
  <c r="B70" i="40" s="1"/>
  <c r="F70" i="40" s="1"/>
  <c r="C81" i="40" a="1"/>
  <c r="C81" i="40" s="1"/>
  <c r="C77" i="40" a="1"/>
  <c r="C77" i="40" s="1"/>
  <c r="C73" i="40" a="1"/>
  <c r="C73" i="40" s="1"/>
  <c r="C69" i="40" a="1"/>
  <c r="C69" i="40" s="1"/>
  <c r="M67" i="8"/>
  <c r="L67" i="8"/>
  <c r="J19" i="13"/>
  <c r="A222" i="21" s="1"/>
  <c r="K19" i="13"/>
  <c r="B222" i="21" s="1"/>
  <c r="L19" i="13"/>
  <c r="C222" i="21" s="1"/>
  <c r="M19" i="13"/>
  <c r="D222" i="21" s="1"/>
  <c r="J20" i="13"/>
  <c r="A223" i="21" s="1"/>
  <c r="K20" i="13"/>
  <c r="B223" i="21" s="1"/>
  <c r="L20" i="13"/>
  <c r="C223" i="21" s="1"/>
  <c r="M20" i="13"/>
  <c r="D223" i="21" s="1"/>
  <c r="J21" i="13"/>
  <c r="A224" i="21" s="1"/>
  <c r="K21" i="13"/>
  <c r="B224" i="21" s="1"/>
  <c r="L21" i="13"/>
  <c r="C224" i="21" s="1"/>
  <c r="M21" i="13"/>
  <c r="D224" i="21" s="1"/>
  <c r="M18" i="13"/>
  <c r="D221" i="21" s="1"/>
  <c r="L18" i="13"/>
  <c r="C221" i="21" s="1"/>
  <c r="K18" i="13"/>
  <c r="B221" i="21" s="1"/>
  <c r="J18" i="13"/>
  <c r="A221" i="21" s="1"/>
  <c r="M29" i="9"/>
  <c r="D153" i="21" s="1"/>
  <c r="L29" i="9"/>
  <c r="C153" i="21" s="1"/>
  <c r="K29" i="9"/>
  <c r="B153" i="21" s="1"/>
  <c r="J29" i="9"/>
  <c r="A153" i="21" s="1"/>
  <c r="N59" i="8"/>
  <c r="D119" i="21" s="1"/>
  <c r="K59" i="8"/>
  <c r="A119" i="21" s="1"/>
  <c r="K45" i="1"/>
  <c r="A62" i="21" s="1"/>
  <c r="L45" i="1"/>
  <c r="B62" i="21" s="1"/>
  <c r="M45" i="1"/>
  <c r="C62" i="21" s="1"/>
  <c r="N45" i="1"/>
  <c r="D62" i="21" s="1"/>
  <c r="N44" i="1"/>
  <c r="D61" i="21" s="1"/>
  <c r="M44" i="1"/>
  <c r="C61" i="21" s="1"/>
  <c r="L44" i="1"/>
  <c r="B61" i="21" s="1"/>
  <c r="K44" i="1"/>
  <c r="A61" i="21" s="1"/>
  <c r="N24" i="1"/>
  <c r="D41" i="21" s="1"/>
  <c r="B39" i="30" s="1" a="1"/>
  <c r="B39" i="30" s="1"/>
  <c r="M24" i="1"/>
  <c r="C41" i="21" s="1"/>
  <c r="L24" i="1"/>
  <c r="B41" i="21" s="1"/>
  <c r="K24" i="1"/>
  <c r="A41" i="21" s="1"/>
  <c r="C200" i="41" l="1" a="1"/>
  <c r="C200" i="41" s="1"/>
  <c r="C198" i="41" a="1"/>
  <c r="C198" i="41" s="1"/>
  <c r="B200" i="41" a="1"/>
  <c r="B200" i="41" s="1"/>
  <c r="B198" i="41" a="1"/>
  <c r="B198" i="41" s="1"/>
  <c r="B199" i="41" a="1"/>
  <c r="B199" i="41" s="1"/>
  <c r="B197" i="41" a="1"/>
  <c r="B197" i="41" s="1"/>
  <c r="C199" i="41" a="1"/>
  <c r="C199" i="41" s="1"/>
  <c r="C197" i="41" a="1"/>
  <c r="C197" i="41" s="1"/>
  <c r="C200" i="42" a="1"/>
  <c r="C200" i="42" s="1"/>
  <c r="C198" i="42" a="1"/>
  <c r="C198" i="42" s="1"/>
  <c r="B199" i="42" a="1"/>
  <c r="B199" i="42" s="1"/>
  <c r="F199" i="42" s="1"/>
  <c r="B197" i="42" a="1"/>
  <c r="B197" i="42" s="1"/>
  <c r="B200" i="42" a="1"/>
  <c r="B200" i="42" s="1"/>
  <c r="B198" i="42" a="1"/>
  <c r="B198" i="42" s="1"/>
  <c r="F198" i="42" s="1"/>
  <c r="C199" i="42" a="1"/>
  <c r="C199" i="42" s="1"/>
  <c r="C197" i="42" a="1"/>
  <c r="C197" i="42" s="1"/>
  <c r="C111" i="42" a="1"/>
  <c r="C111" i="42" s="1"/>
  <c r="C109" i="42" a="1"/>
  <c r="C109" i="42" s="1"/>
  <c r="C107" i="42" a="1"/>
  <c r="C107" i="42" s="1"/>
  <c r="C105" i="42" a="1"/>
  <c r="C105" i="42" s="1"/>
  <c r="B109" i="42" a="1"/>
  <c r="B109" i="42" s="1"/>
  <c r="F109" i="42" s="1"/>
  <c r="B105" i="42" a="1"/>
  <c r="B105" i="42" s="1"/>
  <c r="F105" i="42" s="1"/>
  <c r="C108" i="42" a="1"/>
  <c r="C108" i="42" s="1"/>
  <c r="B110" i="42" a="1"/>
  <c r="B110" i="42" s="1"/>
  <c r="F110" i="42" s="1"/>
  <c r="B108" i="42" a="1"/>
  <c r="B108" i="42" s="1"/>
  <c r="F108" i="42" s="1"/>
  <c r="B106" i="42" a="1"/>
  <c r="B106" i="42" s="1"/>
  <c r="F106" i="42" s="1"/>
  <c r="B111" i="42" a="1"/>
  <c r="B111" i="42" s="1"/>
  <c r="F111" i="42" s="1"/>
  <c r="B107" i="42" a="1"/>
  <c r="B107" i="42" s="1"/>
  <c r="F107" i="42" s="1"/>
  <c r="C110" i="42" a="1"/>
  <c r="C110" i="42" s="1"/>
  <c r="C106" i="42" a="1"/>
  <c r="C106" i="42" s="1"/>
  <c r="B107" i="30" a="1"/>
  <c r="B107" i="30" s="1"/>
  <c r="F107" i="30" s="1"/>
  <c r="C108" i="30" a="1"/>
  <c r="C108" i="30" s="1"/>
  <c r="C110" i="30" a="1"/>
  <c r="C110" i="30" s="1"/>
  <c r="B105" i="30" a="1"/>
  <c r="B105" i="30" s="1"/>
  <c r="F105" i="30" s="1"/>
  <c r="C107" i="30" a="1"/>
  <c r="C107" i="30" s="1"/>
  <c r="B111" i="30" a="1"/>
  <c r="B111" i="30" s="1"/>
  <c r="F111" i="30" s="1"/>
  <c r="B106" i="30" a="1"/>
  <c r="B106" i="30" s="1"/>
  <c r="F106" i="30" s="1"/>
  <c r="C109" i="30" a="1"/>
  <c r="C109" i="30" s="1"/>
  <c r="C106" i="30" a="1"/>
  <c r="C106" i="30" s="1"/>
  <c r="B110" i="30" a="1"/>
  <c r="B110" i="30" s="1"/>
  <c r="F110" i="30" s="1"/>
  <c r="C105" i="30" a="1"/>
  <c r="C105" i="30" s="1"/>
  <c r="B109" i="30" a="1"/>
  <c r="B109" i="30" s="1"/>
  <c r="F109" i="30" s="1"/>
  <c r="B108" i="30" a="1"/>
  <c r="B108" i="30" s="1"/>
  <c r="F108" i="30" s="1"/>
  <c r="C111" i="30" a="1"/>
  <c r="C111" i="30" s="1"/>
  <c r="B54" i="41" a="1"/>
  <c r="B54" i="41" s="1"/>
  <c r="C54" i="41" a="1"/>
  <c r="C54" i="41" s="1"/>
  <c r="C55" i="41" a="1"/>
  <c r="C55" i="41" s="1"/>
  <c r="B55" i="41" a="1"/>
  <c r="B55" i="41" s="1"/>
  <c r="F55" i="41" s="1"/>
  <c r="C55" i="42" a="1"/>
  <c r="C55" i="42" s="1"/>
  <c r="B54" i="42" a="1"/>
  <c r="B54" i="42" s="1"/>
  <c r="B55" i="42" a="1"/>
  <c r="B55" i="42" s="1"/>
  <c r="F55" i="42" s="1"/>
  <c r="C54" i="42" a="1"/>
  <c r="C54" i="42" s="1"/>
  <c r="C39" i="41" a="1"/>
  <c r="C39" i="41" s="1"/>
  <c r="B39" i="41" a="1"/>
  <c r="B39" i="41" s="1"/>
  <c r="F39" i="41" s="1"/>
  <c r="B39" i="42" a="1"/>
  <c r="B39" i="42" s="1"/>
  <c r="F39" i="42" s="1"/>
  <c r="C39" i="42" a="1"/>
  <c r="C39" i="42" s="1"/>
  <c r="C39" i="40" a="1"/>
  <c r="C39" i="40" s="1"/>
  <c r="B39" i="40" a="1"/>
  <c r="B39" i="40" s="1"/>
  <c r="F39" i="40" s="1"/>
  <c r="B197" i="30" a="1"/>
  <c r="B197" i="30" s="1"/>
  <c r="F197" i="30" s="1"/>
  <c r="B199" i="30" a="1"/>
  <c r="B199" i="30" s="1"/>
  <c r="F199" i="30" s="1"/>
  <c r="F197" i="42"/>
  <c r="F200" i="41"/>
  <c r="F199" i="41"/>
  <c r="C199" i="30" a="1"/>
  <c r="C199" i="30" s="1"/>
  <c r="F200" i="42"/>
  <c r="F197" i="41"/>
  <c r="B200" i="30" a="1"/>
  <c r="B200" i="30" s="1"/>
  <c r="F198" i="41"/>
  <c r="C198" i="30" a="1"/>
  <c r="C198" i="30" s="1"/>
  <c r="C200" i="30" a="1"/>
  <c r="C200" i="30" s="1"/>
  <c r="B198" i="30" a="1"/>
  <c r="B198" i="30" s="1"/>
  <c r="F198" i="30" s="1"/>
  <c r="B200" i="40" a="1"/>
  <c r="B200" i="40" s="1"/>
  <c r="F200" i="40" s="1"/>
  <c r="B198" i="40" a="1"/>
  <c r="B198" i="40" s="1"/>
  <c r="F198" i="40" s="1"/>
  <c r="C197" i="40" a="1"/>
  <c r="C197" i="40" s="1"/>
  <c r="B199" i="40" a="1"/>
  <c r="B199" i="40" s="1"/>
  <c r="F199" i="40" s="1"/>
  <c r="C198" i="40" a="1"/>
  <c r="C198" i="40" s="1"/>
  <c r="B197" i="40" a="1"/>
  <c r="B197" i="40" s="1"/>
  <c r="F197" i="40" s="1"/>
  <c r="C199" i="40" a="1"/>
  <c r="C199" i="40" s="1"/>
  <c r="C200" i="40" a="1"/>
  <c r="C200" i="40" s="1"/>
  <c r="B55" i="40" a="1"/>
  <c r="B55" i="40" s="1"/>
  <c r="F55" i="40" s="1"/>
  <c r="C54" i="40" a="1"/>
  <c r="C54" i="40" s="1"/>
  <c r="C55" i="40" a="1"/>
  <c r="C55" i="40" s="1"/>
  <c r="B54" i="40" a="1"/>
  <c r="B54" i="40" s="1"/>
  <c r="F54" i="40" s="1"/>
  <c r="B54" i="30" a="1"/>
  <c r="B54" i="30" s="1"/>
  <c r="F54" i="41"/>
  <c r="F54" i="42"/>
  <c r="B55" i="30" a="1"/>
  <c r="B55" i="30" s="1"/>
  <c r="F55" i="30" s="1"/>
  <c r="C55" i="30" a="1"/>
  <c r="C55" i="30" s="1"/>
  <c r="F54" i="30"/>
  <c r="C54" i="30" a="1"/>
  <c r="C54" i="30" s="1"/>
  <c r="F200" i="30"/>
  <c r="C197" i="30" a="1"/>
  <c r="C197" i="30" s="1"/>
  <c r="C39" i="30" a="1"/>
  <c r="C39" i="30" s="1"/>
  <c r="F39" i="30"/>
  <c r="N6" i="8"/>
  <c r="K6" i="8"/>
  <c r="K36" i="8"/>
  <c r="A96" i="21" s="1"/>
  <c r="C98" i="42" l="1" a="1"/>
  <c r="C98" i="42" s="1"/>
  <c r="C90" i="42" a="1"/>
  <c r="C90" i="42" s="1"/>
  <c r="B96" i="42" a="1"/>
  <c r="B96" i="42" s="1"/>
  <c r="F96" i="42" s="1"/>
  <c r="C99" i="42" a="1"/>
  <c r="C99" i="42" s="1"/>
  <c r="B103" i="42" a="1"/>
  <c r="B103" i="42" s="1"/>
  <c r="F103" i="42" s="1"/>
  <c r="B95" i="42" a="1"/>
  <c r="B95" i="42" s="1"/>
  <c r="F95" i="42" s="1"/>
  <c r="B87" i="42" a="1"/>
  <c r="B87" i="42" s="1"/>
  <c r="F87" i="42" s="1"/>
  <c r="B94" i="42" a="1"/>
  <c r="B94" i="42" s="1"/>
  <c r="F94" i="42" s="1"/>
  <c r="C97" i="42" a="1"/>
  <c r="C97" i="42" s="1"/>
  <c r="C94" i="42" a="1"/>
  <c r="C94" i="42" s="1"/>
  <c r="B88" i="42" a="1"/>
  <c r="B88" i="42" s="1"/>
  <c r="F88" i="42" s="1"/>
  <c r="B99" i="42" a="1"/>
  <c r="B99" i="42" s="1"/>
  <c r="F99" i="42" s="1"/>
  <c r="B102" i="42" a="1"/>
  <c r="B102" i="42" s="1"/>
  <c r="F102" i="42" s="1"/>
  <c r="C89" i="42" a="1"/>
  <c r="C89" i="42" s="1"/>
  <c r="C100" i="42" a="1"/>
  <c r="C100" i="42" s="1"/>
  <c r="B100" i="42" a="1"/>
  <c r="B100" i="42" s="1"/>
  <c r="F100" i="42" s="1"/>
  <c r="C87" i="42" a="1"/>
  <c r="C87" i="42" s="1"/>
  <c r="B89" i="42" a="1"/>
  <c r="B89" i="42" s="1"/>
  <c r="F89" i="42" s="1"/>
  <c r="C101" i="42" a="1"/>
  <c r="C101" i="42" s="1"/>
  <c r="C96" i="42" a="1"/>
  <c r="C96" i="42" s="1"/>
  <c r="C88" i="42" a="1"/>
  <c r="C88" i="42" s="1"/>
  <c r="B92" i="42" a="1"/>
  <c r="B92" i="42" s="1"/>
  <c r="F92" i="42" s="1"/>
  <c r="C95" i="42" a="1"/>
  <c r="C95" i="42" s="1"/>
  <c r="B101" i="42" a="1"/>
  <c r="B101" i="42" s="1"/>
  <c r="F101" i="42" s="1"/>
  <c r="B93" i="42" a="1"/>
  <c r="B93" i="42" s="1"/>
  <c r="F93" i="42" s="1"/>
  <c r="B85" i="42" a="1"/>
  <c r="B85" i="42" s="1"/>
  <c r="F85" i="42" s="1"/>
  <c r="B90" i="42" a="1"/>
  <c r="B90" i="42" s="1"/>
  <c r="F90" i="42" s="1"/>
  <c r="C93" i="42" a="1"/>
  <c r="C93" i="42" s="1"/>
  <c r="C102" i="42" a="1"/>
  <c r="C102" i="42" s="1"/>
  <c r="C86" i="42" a="1"/>
  <c r="C86" i="42" s="1"/>
  <c r="C91" i="42" a="1"/>
  <c r="C91" i="42" s="1"/>
  <c r="B91" i="42" a="1"/>
  <c r="B91" i="42" s="1"/>
  <c r="F91" i="42" s="1"/>
  <c r="B86" i="42" a="1"/>
  <c r="B86" i="42" s="1"/>
  <c r="F86" i="42" s="1"/>
  <c r="C92" i="42" a="1"/>
  <c r="C92" i="42" s="1"/>
  <c r="C103" i="42" a="1"/>
  <c r="C103" i="42" s="1"/>
  <c r="B97" i="42" a="1"/>
  <c r="B97" i="42" s="1"/>
  <c r="F97" i="42" s="1"/>
  <c r="B98" i="42" a="1"/>
  <c r="B98" i="42" s="1"/>
  <c r="F98" i="42" s="1"/>
  <c r="C85" i="42" a="1"/>
  <c r="C85" i="42" s="1"/>
  <c r="D66" i="21"/>
  <c r="N67" i="8"/>
  <c r="A66" i="21"/>
  <c r="K67" i="8"/>
  <c r="J14" i="13"/>
  <c r="A217" i="21" s="1"/>
  <c r="M14" i="13"/>
  <c r="D217" i="21" s="1"/>
  <c r="C66" i="42" l="1" a="1"/>
  <c r="C66" i="42" s="1"/>
  <c r="C64" i="42" a="1"/>
  <c r="C64" i="42" s="1"/>
  <c r="C62" i="42" a="1"/>
  <c r="C62" i="42" s="1"/>
  <c r="C60" i="42" a="1"/>
  <c r="C60" i="42" s="1"/>
  <c r="B66" i="42" a="1"/>
  <c r="B66" i="42" s="1"/>
  <c r="F66" i="42" s="1"/>
  <c r="B62" i="42" a="1"/>
  <c r="B62" i="42" s="1"/>
  <c r="F62" i="42" s="1"/>
  <c r="C61" i="42" a="1"/>
  <c r="C61" i="42" s="1"/>
  <c r="B65" i="42" a="1"/>
  <c r="B65" i="42" s="1"/>
  <c r="F65" i="42" s="1"/>
  <c r="B63" i="42" a="1"/>
  <c r="B63" i="42" s="1"/>
  <c r="F63" i="42" s="1"/>
  <c r="B61" i="42" a="1"/>
  <c r="B61" i="42" s="1"/>
  <c r="F61" i="42" s="1"/>
  <c r="B59" i="42" a="1"/>
  <c r="B59" i="42" s="1"/>
  <c r="F59" i="42" s="1"/>
  <c r="B64" i="42" a="1"/>
  <c r="B64" i="42" s="1"/>
  <c r="F64" i="42" s="1"/>
  <c r="B60" i="42" a="1"/>
  <c r="B60" i="42" s="1"/>
  <c r="F60" i="42" s="1"/>
  <c r="C65" i="42" a="1"/>
  <c r="C65" i="42" s="1"/>
  <c r="C63" i="42" a="1"/>
  <c r="C63" i="42" s="1"/>
  <c r="C59" i="42" a="1"/>
  <c r="C59" i="42" s="1"/>
  <c r="B59" i="30" a="1"/>
  <c r="B59" i="30" s="1"/>
  <c r="F59" i="30" s="1"/>
  <c r="B61" i="30" a="1"/>
  <c r="B61" i="30" s="1"/>
  <c r="F61" i="30" s="1"/>
  <c r="C62" i="30" a="1"/>
  <c r="C62" i="30" s="1"/>
  <c r="C66" i="30" a="1"/>
  <c r="C66" i="30" s="1"/>
  <c r="B63" i="30" a="1"/>
  <c r="B63" i="30" s="1"/>
  <c r="F63" i="30" s="1"/>
  <c r="C63" i="30" a="1"/>
  <c r="C63" i="30" s="1"/>
  <c r="C60" i="30" a="1"/>
  <c r="C60" i="30" s="1"/>
  <c r="B62" i="30" a="1"/>
  <c r="B62" i="30" s="1"/>
  <c r="F62" i="30" s="1"/>
  <c r="B64" i="30" a="1"/>
  <c r="B64" i="30" s="1"/>
  <c r="F64" i="30" s="1"/>
  <c r="B66" i="30" a="1"/>
  <c r="B66" i="30" s="1"/>
  <c r="F66" i="30" s="1"/>
  <c r="C64" i="30" a="1"/>
  <c r="C64" i="30" s="1"/>
  <c r="B65" i="30" a="1"/>
  <c r="B65" i="30" s="1"/>
  <c r="F65" i="30" s="1"/>
  <c r="B60" i="30" a="1"/>
  <c r="B60" i="30" s="1"/>
  <c r="F60" i="30" s="1"/>
  <c r="C61" i="30" a="1"/>
  <c r="C61" i="30" s="1"/>
  <c r="C65" i="30" a="1"/>
  <c r="C65" i="30" s="1"/>
  <c r="C59" i="30" a="1"/>
  <c r="C59" i="30" s="1"/>
  <c r="C191" i="42" a="1"/>
  <c r="C191" i="42" s="1"/>
  <c r="C195" i="42" a="1"/>
  <c r="C195" i="42" s="1"/>
  <c r="J24" i="13"/>
  <c r="A227" i="21" s="1"/>
  <c r="M24" i="13"/>
  <c r="D227" i="21" s="1"/>
  <c r="M23" i="13"/>
  <c r="D226" i="21" s="1"/>
  <c r="J23" i="13"/>
  <c r="A226" i="21" s="1"/>
  <c r="M10" i="13"/>
  <c r="D213" i="21" s="1"/>
  <c r="L10" i="13"/>
  <c r="C213" i="21" s="1"/>
  <c r="K10" i="13"/>
  <c r="B213" i="21" s="1"/>
  <c r="J10" i="13"/>
  <c r="A213" i="21" s="1"/>
  <c r="M9" i="13"/>
  <c r="D212" i="21" s="1"/>
  <c r="L9" i="13"/>
  <c r="C212" i="21" s="1"/>
  <c r="K9" i="13"/>
  <c r="B212" i="21" s="1"/>
  <c r="J9" i="13"/>
  <c r="A212" i="21" s="1"/>
  <c r="M8" i="13"/>
  <c r="D211" i="21" s="1"/>
  <c r="L8" i="13"/>
  <c r="C211" i="21" s="1"/>
  <c r="K8" i="13"/>
  <c r="B211" i="21" s="1"/>
  <c r="J8" i="13"/>
  <c r="A211" i="21" s="1"/>
  <c r="M7" i="13"/>
  <c r="D210" i="21" s="1"/>
  <c r="L7" i="13"/>
  <c r="C210" i="21" s="1"/>
  <c r="K7" i="13"/>
  <c r="B210" i="21" s="1"/>
  <c r="J7" i="13"/>
  <c r="A210" i="21" s="1"/>
  <c r="M6" i="13"/>
  <c r="D209" i="21" s="1"/>
  <c r="L6" i="13"/>
  <c r="C209" i="21" s="1"/>
  <c r="K6" i="13"/>
  <c r="B209" i="21" s="1"/>
  <c r="J6" i="13"/>
  <c r="A209" i="21" s="1"/>
  <c r="M13" i="13"/>
  <c r="D216" i="21" s="1"/>
  <c r="J13" i="13"/>
  <c r="A216" i="21" s="1"/>
  <c r="M12" i="13"/>
  <c r="D215" i="21" s="1"/>
  <c r="J12" i="13"/>
  <c r="A215" i="21" s="1"/>
  <c r="B195" i="42" s="1" a="1"/>
  <c r="B195" i="42" s="1"/>
  <c r="F195" i="42" s="1"/>
  <c r="L30" i="12"/>
  <c r="C191" i="21" s="1"/>
  <c r="K30" i="12"/>
  <c r="B191" i="21" s="1"/>
  <c r="J30" i="12"/>
  <c r="A191" i="21" s="1"/>
  <c r="J7" i="12"/>
  <c r="A168" i="21" s="1"/>
  <c r="K7" i="12"/>
  <c r="B168" i="21" s="1"/>
  <c r="L7" i="12"/>
  <c r="C168" i="21" s="1"/>
  <c r="M7" i="12"/>
  <c r="D168" i="21" s="1"/>
  <c r="J8" i="12"/>
  <c r="A169" i="21" s="1"/>
  <c r="K8" i="12"/>
  <c r="B169" i="21" s="1"/>
  <c r="L8" i="12"/>
  <c r="C169" i="21" s="1"/>
  <c r="M8" i="12"/>
  <c r="D169" i="21" s="1"/>
  <c r="J9" i="12"/>
  <c r="A170" i="21" s="1"/>
  <c r="K9" i="12"/>
  <c r="B170" i="21" s="1"/>
  <c r="L9" i="12"/>
  <c r="C170" i="21" s="1"/>
  <c r="M9" i="12"/>
  <c r="D170" i="21" s="1"/>
  <c r="J10" i="12"/>
  <c r="A171" i="21" s="1"/>
  <c r="K10" i="12"/>
  <c r="B171" i="21" s="1"/>
  <c r="L10" i="12"/>
  <c r="C171" i="21" s="1"/>
  <c r="M10" i="12"/>
  <c r="D171" i="21" s="1"/>
  <c r="J11" i="12"/>
  <c r="A172" i="21" s="1"/>
  <c r="K11" i="12"/>
  <c r="B172" i="21" s="1"/>
  <c r="L11" i="12"/>
  <c r="C172" i="21" s="1"/>
  <c r="M11" i="12"/>
  <c r="D172" i="21" s="1"/>
  <c r="J12" i="12"/>
  <c r="A173" i="21" s="1"/>
  <c r="K12" i="12"/>
  <c r="B173" i="21" s="1"/>
  <c r="L12" i="12"/>
  <c r="C173" i="21" s="1"/>
  <c r="M12" i="12"/>
  <c r="D173" i="21" s="1"/>
  <c r="M6" i="12"/>
  <c r="D167" i="21" s="1"/>
  <c r="L6" i="12"/>
  <c r="C167" i="21" s="1"/>
  <c r="K6" i="12"/>
  <c r="B167" i="21" s="1"/>
  <c r="J6" i="12"/>
  <c r="A167" i="21" s="1"/>
  <c r="M14" i="12"/>
  <c r="D175" i="21" s="1"/>
  <c r="J14" i="12"/>
  <c r="A175" i="21" s="1"/>
  <c r="J28" i="9"/>
  <c r="A152" i="21" s="1"/>
  <c r="K28" i="9"/>
  <c r="B152" i="21" s="1"/>
  <c r="L28" i="9"/>
  <c r="C152" i="21" s="1"/>
  <c r="M28" i="9"/>
  <c r="D152" i="21" s="1"/>
  <c r="M27" i="9"/>
  <c r="D151" i="21" s="1"/>
  <c r="L27" i="9"/>
  <c r="C151" i="21" s="1"/>
  <c r="K27" i="9"/>
  <c r="B151" i="21" s="1"/>
  <c r="J27" i="9"/>
  <c r="A151" i="21" s="1"/>
  <c r="M26" i="9"/>
  <c r="D150" i="21" s="1"/>
  <c r="J26" i="9"/>
  <c r="A150" i="21" s="1"/>
  <c r="J22" i="9"/>
  <c r="A146" i="21" s="1"/>
  <c r="K22" i="9"/>
  <c r="B146" i="21" s="1"/>
  <c r="L22" i="9"/>
  <c r="C146" i="21" s="1"/>
  <c r="M22" i="9"/>
  <c r="D146" i="21" s="1"/>
  <c r="J17" i="9"/>
  <c r="A141" i="21" s="1"/>
  <c r="K17" i="9"/>
  <c r="B141" i="21" s="1"/>
  <c r="L17" i="9"/>
  <c r="C141" i="21" s="1"/>
  <c r="M17" i="9"/>
  <c r="D141" i="21" s="1"/>
  <c r="J18" i="9"/>
  <c r="A142" i="21" s="1"/>
  <c r="K18" i="9"/>
  <c r="B142" i="21" s="1"/>
  <c r="L18" i="9"/>
  <c r="C142" i="21" s="1"/>
  <c r="M18" i="9"/>
  <c r="D142" i="21" s="1"/>
  <c r="J19" i="9"/>
  <c r="A143" i="21" s="1"/>
  <c r="K19" i="9"/>
  <c r="B143" i="21" s="1"/>
  <c r="L19" i="9"/>
  <c r="C143" i="21" s="1"/>
  <c r="M19" i="9"/>
  <c r="D143" i="21" s="1"/>
  <c r="J20" i="9"/>
  <c r="A144" i="21" s="1"/>
  <c r="K20" i="9"/>
  <c r="B144" i="21" s="1"/>
  <c r="L20" i="9"/>
  <c r="C144" i="21" s="1"/>
  <c r="M20" i="9"/>
  <c r="D144" i="21" s="1"/>
  <c r="J10" i="9"/>
  <c r="A134" i="21" s="1"/>
  <c r="K10" i="9"/>
  <c r="B134" i="21" s="1"/>
  <c r="L10" i="9"/>
  <c r="C134" i="21" s="1"/>
  <c r="M10" i="9"/>
  <c r="D134" i="21" s="1"/>
  <c r="J7" i="9"/>
  <c r="A131" i="21" s="1"/>
  <c r="M7" i="9"/>
  <c r="D131" i="21" s="1"/>
  <c r="J8" i="9"/>
  <c r="A132" i="21" s="1"/>
  <c r="M8" i="9"/>
  <c r="D132" i="21" s="1"/>
  <c r="M6" i="9"/>
  <c r="D130" i="21" s="1"/>
  <c r="J6" i="9"/>
  <c r="A130" i="21" s="1"/>
  <c r="M9" i="9"/>
  <c r="D133" i="21" s="1"/>
  <c r="L9" i="9"/>
  <c r="C133" i="21" s="1"/>
  <c r="K9" i="9"/>
  <c r="B133" i="21" s="1"/>
  <c r="J9" i="9"/>
  <c r="A133" i="21" s="1"/>
  <c r="M13" i="9"/>
  <c r="D137" i="21" s="1"/>
  <c r="J14" i="9"/>
  <c r="A138" i="21" s="1"/>
  <c r="M15" i="9"/>
  <c r="D139" i="21" s="1"/>
  <c r="L16" i="9"/>
  <c r="C140" i="21" s="1"/>
  <c r="J12" i="9"/>
  <c r="A136" i="21" s="1"/>
  <c r="K46" i="1"/>
  <c r="M46" i="1"/>
  <c r="M23" i="2"/>
  <c r="D20" i="21" s="1"/>
  <c r="L23" i="2"/>
  <c r="C20" i="21" s="1"/>
  <c r="K23" i="2"/>
  <c r="B20" i="21" s="1"/>
  <c r="J23" i="2"/>
  <c r="A20" i="21" s="1"/>
  <c r="M22" i="2"/>
  <c r="D19" i="21" s="1"/>
  <c r="L22" i="2"/>
  <c r="C19" i="21" s="1"/>
  <c r="K22" i="2"/>
  <c r="B19" i="21" s="1"/>
  <c r="J22" i="2"/>
  <c r="A19" i="21" s="1"/>
  <c r="M21" i="2"/>
  <c r="D18" i="21" s="1"/>
  <c r="L21" i="2"/>
  <c r="C18" i="21" s="1"/>
  <c r="K21" i="2"/>
  <c r="B18" i="21" s="1"/>
  <c r="J21" i="2"/>
  <c r="A18" i="21" s="1"/>
  <c r="M20" i="2"/>
  <c r="D17" i="21" s="1"/>
  <c r="L20" i="2"/>
  <c r="C17" i="21" s="1"/>
  <c r="K20" i="2"/>
  <c r="B17" i="21" s="1"/>
  <c r="J20" i="2"/>
  <c r="A17" i="21" s="1"/>
  <c r="M6" i="2"/>
  <c r="J6" i="2"/>
  <c r="A3" i="21" s="1"/>
  <c r="B191" i="42" l="1" a="1"/>
  <c r="B191" i="42" s="1"/>
  <c r="F191" i="42" s="1"/>
  <c r="C193" i="42" a="1"/>
  <c r="C193" i="42" s="1"/>
  <c r="C194" i="42" a="1"/>
  <c r="C194" i="42" s="1"/>
  <c r="B192" i="42" a="1"/>
  <c r="B192" i="42" s="1"/>
  <c r="F192" i="42" s="1"/>
  <c r="B193" i="42" a="1"/>
  <c r="B193" i="42" s="1"/>
  <c r="F193" i="42" s="1"/>
  <c r="C192" i="42" a="1"/>
  <c r="C192" i="42" s="1"/>
  <c r="B194" i="42" a="1"/>
  <c r="B194" i="42" s="1"/>
  <c r="F194" i="42" s="1"/>
  <c r="C178" i="40" a="1"/>
  <c r="C178" i="40" s="1"/>
  <c r="C170" i="40" a="1"/>
  <c r="C170" i="40" s="1"/>
  <c r="C181" i="40" a="1"/>
  <c r="C181" i="40" s="1"/>
  <c r="B179" i="40" a="1"/>
  <c r="B179" i="40" s="1"/>
  <c r="F179" i="40" s="1"/>
  <c r="B171" i="40" a="1"/>
  <c r="B171" i="40" s="1"/>
  <c r="F171" i="40" s="1"/>
  <c r="C179" i="40" a="1"/>
  <c r="C179" i="40" s="1"/>
  <c r="C176" i="40" a="1"/>
  <c r="C176" i="40" s="1"/>
  <c r="C177" i="40" a="1"/>
  <c r="C177" i="40" s="1"/>
  <c r="B180" i="40" a="1"/>
  <c r="B180" i="40" s="1"/>
  <c r="F180" i="40" s="1"/>
  <c r="B174" i="40" a="1"/>
  <c r="B174" i="40" s="1"/>
  <c r="F174" i="40" s="1"/>
  <c r="B175" i="40" a="1"/>
  <c r="B175" i="40" s="1"/>
  <c r="F175" i="40" s="1"/>
  <c r="C171" i="40" a="1"/>
  <c r="C171" i="40" s="1"/>
  <c r="C180" i="40" a="1"/>
  <c r="C180" i="40" s="1"/>
  <c r="C172" i="40" a="1"/>
  <c r="C172" i="40" s="1"/>
  <c r="B170" i="40" a="1"/>
  <c r="B170" i="40" s="1"/>
  <c r="F170" i="40" s="1"/>
  <c r="B181" i="40" a="1"/>
  <c r="B181" i="40" s="1"/>
  <c r="F181" i="40" s="1"/>
  <c r="B173" i="40" a="1"/>
  <c r="B173" i="40" s="1"/>
  <c r="F173" i="40" s="1"/>
  <c r="B172" i="40" a="1"/>
  <c r="B172" i="40" s="1"/>
  <c r="F172" i="40" s="1"/>
  <c r="B178" i="40" a="1"/>
  <c r="B178" i="40" s="1"/>
  <c r="F178" i="40" s="1"/>
  <c r="B177" i="40" a="1"/>
  <c r="B177" i="40" s="1"/>
  <c r="F177" i="40" s="1"/>
  <c r="C175" i="40" a="1"/>
  <c r="C175" i="40" s="1"/>
  <c r="C174" i="40" a="1"/>
  <c r="C174" i="40" s="1"/>
  <c r="C173" i="40" a="1"/>
  <c r="C173" i="40" s="1"/>
  <c r="B176" i="40" a="1"/>
  <c r="B176" i="40" s="1"/>
  <c r="F176" i="40" s="1"/>
  <c r="C180" i="41" a="1"/>
  <c r="C180" i="41" s="1"/>
  <c r="C178" i="41" a="1"/>
  <c r="C178" i="41" s="1"/>
  <c r="C176" i="41" a="1"/>
  <c r="C176" i="41" s="1"/>
  <c r="C174" i="41" a="1"/>
  <c r="C174" i="41" s="1"/>
  <c r="C172" i="41" a="1"/>
  <c r="C172" i="41" s="1"/>
  <c r="C170" i="41" a="1"/>
  <c r="C170" i="41" s="1"/>
  <c r="B178" i="41" a="1"/>
  <c r="B178" i="41" s="1"/>
  <c r="F178" i="41" s="1"/>
  <c r="B174" i="41" a="1"/>
  <c r="B174" i="41" s="1"/>
  <c r="F174" i="41" s="1"/>
  <c r="B170" i="41" a="1"/>
  <c r="B170" i="41" s="1"/>
  <c r="F170" i="41" s="1"/>
  <c r="C181" i="41" a="1"/>
  <c r="C181" i="41" s="1"/>
  <c r="C177" i="41" a="1"/>
  <c r="C177" i="41" s="1"/>
  <c r="C173" i="41" a="1"/>
  <c r="C173" i="41" s="1"/>
  <c r="B181" i="41" a="1"/>
  <c r="B181" i="41" s="1"/>
  <c r="F181" i="41" s="1"/>
  <c r="B179" i="41" a="1"/>
  <c r="B179" i="41" s="1"/>
  <c r="F179" i="41" s="1"/>
  <c r="B177" i="41" a="1"/>
  <c r="B177" i="41" s="1"/>
  <c r="F177" i="41" s="1"/>
  <c r="B175" i="41" a="1"/>
  <c r="B175" i="41" s="1"/>
  <c r="F175" i="41" s="1"/>
  <c r="B173" i="41" a="1"/>
  <c r="B173" i="41" s="1"/>
  <c r="F173" i="41" s="1"/>
  <c r="B171" i="41" a="1"/>
  <c r="B171" i="41" s="1"/>
  <c r="F171" i="41" s="1"/>
  <c r="B180" i="41" a="1"/>
  <c r="B180" i="41" s="1"/>
  <c r="F180" i="41" s="1"/>
  <c r="B176" i="41" a="1"/>
  <c r="B176" i="41" s="1"/>
  <c r="F176" i="41" s="1"/>
  <c r="B172" i="41" a="1"/>
  <c r="B172" i="41" s="1"/>
  <c r="F172" i="41" s="1"/>
  <c r="C179" i="41" a="1"/>
  <c r="C179" i="41" s="1"/>
  <c r="C175" i="41" a="1"/>
  <c r="C175" i="41" s="1"/>
  <c r="C171" i="41" a="1"/>
  <c r="C171" i="41" s="1"/>
  <c r="C181" i="42" a="1"/>
  <c r="C181" i="42" s="1"/>
  <c r="C179" i="42" a="1"/>
  <c r="C179" i="42" s="1"/>
  <c r="C177" i="42" a="1"/>
  <c r="C177" i="42" s="1"/>
  <c r="C175" i="42" a="1"/>
  <c r="C175" i="42" s="1"/>
  <c r="C173" i="42" a="1"/>
  <c r="C173" i="42" s="1"/>
  <c r="C171" i="42" a="1"/>
  <c r="C171" i="42" s="1"/>
  <c r="B179" i="42" a="1"/>
  <c r="B179" i="42" s="1"/>
  <c r="F179" i="42" s="1"/>
  <c r="B175" i="42" a="1"/>
  <c r="B175" i="42" s="1"/>
  <c r="F175" i="42" s="1"/>
  <c r="B171" i="42" a="1"/>
  <c r="B171" i="42" s="1"/>
  <c r="F171" i="42" s="1"/>
  <c r="C180" i="42" a="1"/>
  <c r="C180" i="42" s="1"/>
  <c r="C176" i="42" a="1"/>
  <c r="C176" i="42" s="1"/>
  <c r="C174" i="42" a="1"/>
  <c r="C174" i="42" s="1"/>
  <c r="C170" i="42" a="1"/>
  <c r="C170" i="42" s="1"/>
  <c r="B180" i="42" a="1"/>
  <c r="B180" i="42" s="1"/>
  <c r="F180" i="42" s="1"/>
  <c r="B178" i="42" a="1"/>
  <c r="B178" i="42" s="1"/>
  <c r="F178" i="42" s="1"/>
  <c r="B176" i="42" a="1"/>
  <c r="B176" i="42" s="1"/>
  <c r="F176" i="42" s="1"/>
  <c r="B174" i="42" a="1"/>
  <c r="B174" i="42" s="1"/>
  <c r="F174" i="42" s="1"/>
  <c r="B172" i="42" a="1"/>
  <c r="B172" i="42" s="1"/>
  <c r="F172" i="42" s="1"/>
  <c r="B170" i="42" a="1"/>
  <c r="B170" i="42" s="1"/>
  <c r="F170" i="42" s="1"/>
  <c r="B181" i="42" a="1"/>
  <c r="B181" i="42" s="1"/>
  <c r="F181" i="42" s="1"/>
  <c r="B177" i="42" a="1"/>
  <c r="B177" i="42" s="1"/>
  <c r="F177" i="42" s="1"/>
  <c r="B173" i="42" a="1"/>
  <c r="B173" i="42" s="1"/>
  <c r="F173" i="42" s="1"/>
  <c r="C178" i="42" a="1"/>
  <c r="C178" i="42" s="1"/>
  <c r="C172" i="42" a="1"/>
  <c r="C172" i="42" s="1"/>
  <c r="B153" i="41" a="1"/>
  <c r="B153" i="41" s="1"/>
  <c r="B151" i="41" a="1"/>
  <c r="B151" i="41" s="1"/>
  <c r="B149" i="41" a="1"/>
  <c r="B149" i="41" s="1"/>
  <c r="F149" i="41" s="1"/>
  <c r="C154" i="41" a="1"/>
  <c r="C154" i="41" s="1"/>
  <c r="C152" i="41" a="1"/>
  <c r="C152" i="41" s="1"/>
  <c r="C150" i="41" a="1"/>
  <c r="C150" i="41" s="1"/>
  <c r="C148" i="41" a="1"/>
  <c r="C148" i="41" s="1"/>
  <c r="B152" i="41" a="1"/>
  <c r="B152" i="41" s="1"/>
  <c r="F152" i="41" s="1"/>
  <c r="B148" i="41" a="1"/>
  <c r="B148" i="41" s="1"/>
  <c r="C153" i="41" a="1"/>
  <c r="C153" i="41" s="1"/>
  <c r="C151" i="41" a="1"/>
  <c r="C151" i="41" s="1"/>
  <c r="C149" i="41" a="1"/>
  <c r="C149" i="41" s="1"/>
  <c r="B154" i="41" a="1"/>
  <c r="B154" i="41" s="1"/>
  <c r="B150" i="41" a="1"/>
  <c r="B150" i="41" s="1"/>
  <c r="C154" i="42" a="1"/>
  <c r="C154" i="42" s="1"/>
  <c r="C152" i="42" a="1"/>
  <c r="C152" i="42" s="1"/>
  <c r="C150" i="42" a="1"/>
  <c r="C150" i="42" s="1"/>
  <c r="B154" i="42" a="1"/>
  <c r="B154" i="42" s="1"/>
  <c r="F154" i="42" s="1"/>
  <c r="B152" i="42" a="1"/>
  <c r="B152" i="42" s="1"/>
  <c r="F152" i="42" s="1"/>
  <c r="B150" i="42" a="1"/>
  <c r="B150" i="42" s="1"/>
  <c r="F150" i="42" s="1"/>
  <c r="C148" i="42" a="1"/>
  <c r="C148" i="42" s="1"/>
  <c r="B148" i="42" a="1"/>
  <c r="B148" i="42" s="1"/>
  <c r="B153" i="42" a="1"/>
  <c r="B153" i="42" s="1"/>
  <c r="F153" i="42" s="1"/>
  <c r="B151" i="42" a="1"/>
  <c r="B151" i="42" s="1"/>
  <c r="B149" i="42" a="1"/>
  <c r="B149" i="42" s="1"/>
  <c r="C153" i="42" a="1"/>
  <c r="C153" i="42" s="1"/>
  <c r="C151" i="42" a="1"/>
  <c r="C151" i="42" s="1"/>
  <c r="C149" i="42" a="1"/>
  <c r="C149" i="42" s="1"/>
  <c r="C137" i="30" a="1"/>
  <c r="C137" i="30" s="1"/>
  <c r="B137" i="30" a="1"/>
  <c r="B137" i="30" s="1"/>
  <c r="F137" i="30" s="1"/>
  <c r="B135" i="30" a="1"/>
  <c r="B135" i="30" s="1"/>
  <c r="F135" i="30" s="1"/>
  <c r="B136" i="30" a="1"/>
  <c r="B136" i="30" s="1"/>
  <c r="F136" i="30" s="1"/>
  <c r="B138" i="30" a="1"/>
  <c r="B138" i="30" s="1"/>
  <c r="F138" i="30" s="1"/>
  <c r="C136" i="30" a="1"/>
  <c r="C136" i="30" s="1"/>
  <c r="C135" i="30" a="1"/>
  <c r="C135" i="30" s="1"/>
  <c r="C138" i="30" a="1"/>
  <c r="C138" i="30" s="1"/>
  <c r="B138" i="41" a="1"/>
  <c r="B138" i="41" s="1"/>
  <c r="F138" i="41" s="1"/>
  <c r="B136" i="41" a="1"/>
  <c r="B136" i="41" s="1"/>
  <c r="F136" i="41" s="1"/>
  <c r="B137" i="41" a="1"/>
  <c r="B137" i="41" s="1"/>
  <c r="F137" i="41" s="1"/>
  <c r="C136" i="41" a="1"/>
  <c r="C136" i="41" s="1"/>
  <c r="C137" i="41" a="1"/>
  <c r="C137" i="41" s="1"/>
  <c r="C135" i="41" a="1"/>
  <c r="C135" i="41" s="1"/>
  <c r="B135" i="41" a="1"/>
  <c r="B135" i="41" s="1"/>
  <c r="F135" i="41" s="1"/>
  <c r="C138" i="41" a="1"/>
  <c r="C138" i="41" s="1"/>
  <c r="B138" i="42" a="1"/>
  <c r="B138" i="42" s="1"/>
  <c r="F138" i="42" s="1"/>
  <c r="B136" i="42" a="1"/>
  <c r="B136" i="42" s="1"/>
  <c r="F136" i="42" s="1"/>
  <c r="B135" i="42" a="1"/>
  <c r="B135" i="42" s="1"/>
  <c r="F135" i="42" s="1"/>
  <c r="C138" i="42" a="1"/>
  <c r="C138" i="42" s="1"/>
  <c r="C136" i="42" a="1"/>
  <c r="C136" i="42" s="1"/>
  <c r="C137" i="42" a="1"/>
  <c r="C137" i="42" s="1"/>
  <c r="C135" i="42" a="1"/>
  <c r="C135" i="42" s="1"/>
  <c r="B137" i="42" a="1"/>
  <c r="B137" i="42" s="1"/>
  <c r="F137" i="42" s="1"/>
  <c r="B138" i="40" a="1"/>
  <c r="B138" i="40" s="1"/>
  <c r="F138" i="40" s="1"/>
  <c r="B136" i="40" a="1"/>
  <c r="B136" i="40" s="1"/>
  <c r="F136" i="40" s="1"/>
  <c r="B137" i="40" a="1"/>
  <c r="B137" i="40" s="1"/>
  <c r="F137" i="40" s="1"/>
  <c r="C138" i="40" a="1"/>
  <c r="C138" i="40" s="1"/>
  <c r="C136" i="40" a="1"/>
  <c r="C136" i="40" s="1"/>
  <c r="C137" i="40" a="1"/>
  <c r="C137" i="40" s="1"/>
  <c r="C135" i="40" a="1"/>
  <c r="C135" i="40" s="1"/>
  <c r="B135" i="40" a="1"/>
  <c r="B135" i="40" s="1"/>
  <c r="F135" i="40" s="1"/>
  <c r="C118" i="42" a="1"/>
  <c r="C118" i="42" s="1"/>
  <c r="C116" i="42" a="1"/>
  <c r="C116" i="42" s="1"/>
  <c r="C117" i="42" a="1"/>
  <c r="C117" i="42" s="1"/>
  <c r="B115" i="42" a="1"/>
  <c r="B115" i="42" s="1"/>
  <c r="F115" i="42" s="1"/>
  <c r="B118" i="42" a="1"/>
  <c r="B118" i="42" s="1"/>
  <c r="F118" i="42" s="1"/>
  <c r="B116" i="42" a="1"/>
  <c r="B116" i="42" s="1"/>
  <c r="F116" i="42" s="1"/>
  <c r="C119" i="42" a="1"/>
  <c r="C119" i="42" s="1"/>
  <c r="C115" i="42" a="1"/>
  <c r="C115" i="42" s="1"/>
  <c r="B119" i="42" a="1"/>
  <c r="B119" i="42" s="1"/>
  <c r="F119" i="42" s="1"/>
  <c r="B117" i="42" a="1"/>
  <c r="B117" i="42" s="1"/>
  <c r="F117" i="42" s="1"/>
  <c r="C116" i="30" a="1"/>
  <c r="C116" i="30" s="1"/>
  <c r="B118" i="30" a="1"/>
  <c r="B118" i="30" s="1"/>
  <c r="F118" i="30" s="1"/>
  <c r="B119" i="30" a="1"/>
  <c r="B119" i="30" s="1"/>
  <c r="F119" i="30" s="1"/>
  <c r="B116" i="30" a="1"/>
  <c r="B116" i="30" s="1"/>
  <c r="F116" i="30" s="1"/>
  <c r="C119" i="30" a="1"/>
  <c r="C119" i="30" s="1"/>
  <c r="B117" i="30" a="1"/>
  <c r="B117" i="30" s="1"/>
  <c r="F117" i="30" s="1"/>
  <c r="C118" i="30" a="1"/>
  <c r="C118" i="30" s="1"/>
  <c r="B115" i="30" a="1"/>
  <c r="B115" i="30" s="1"/>
  <c r="F115" i="30" s="1"/>
  <c r="C117" i="30" a="1"/>
  <c r="C117" i="30" s="1"/>
  <c r="C115" i="30" a="1"/>
  <c r="C115" i="30" s="1"/>
  <c r="B119" i="40" a="1"/>
  <c r="B119" i="40" s="1"/>
  <c r="F119" i="40" s="1"/>
  <c r="B117" i="40" a="1"/>
  <c r="B117" i="40" s="1"/>
  <c r="F117" i="40" s="1"/>
  <c r="B115" i="40" a="1"/>
  <c r="B115" i="40" s="1"/>
  <c r="F115" i="40" s="1"/>
  <c r="B116" i="40" a="1"/>
  <c r="B116" i="40" s="1"/>
  <c r="F116" i="40" s="1"/>
  <c r="C117" i="40" a="1"/>
  <c r="C117" i="40" s="1"/>
  <c r="C118" i="40" a="1"/>
  <c r="C118" i="40" s="1"/>
  <c r="C116" i="40" a="1"/>
  <c r="C116" i="40" s="1"/>
  <c r="B118" i="40" a="1"/>
  <c r="B118" i="40" s="1"/>
  <c r="F118" i="40" s="1"/>
  <c r="C119" i="40" a="1"/>
  <c r="C119" i="40" s="1"/>
  <c r="C115" i="40" a="1"/>
  <c r="C115" i="40" s="1"/>
  <c r="C118" i="41" a="1"/>
  <c r="C118" i="41" s="1"/>
  <c r="C116" i="41" a="1"/>
  <c r="C116" i="41" s="1"/>
  <c r="C119" i="41" a="1"/>
  <c r="C119" i="41" s="1"/>
  <c r="C115" i="41" a="1"/>
  <c r="C115" i="41" s="1"/>
  <c r="B115" i="41" a="1"/>
  <c r="B115" i="41" s="1"/>
  <c r="F115" i="41" s="1"/>
  <c r="B118" i="41" a="1"/>
  <c r="B118" i="41" s="1"/>
  <c r="F118" i="41" s="1"/>
  <c r="B116" i="41" a="1"/>
  <c r="B116" i="41" s="1"/>
  <c r="F116" i="41" s="1"/>
  <c r="C117" i="41" a="1"/>
  <c r="C117" i="41" s="1"/>
  <c r="B119" i="41" a="1"/>
  <c r="B119" i="41" s="1"/>
  <c r="F119" i="41" s="1"/>
  <c r="B117" i="41" a="1"/>
  <c r="B117" i="41" s="1"/>
  <c r="F117" i="41" s="1"/>
  <c r="B21" i="42" a="1"/>
  <c r="B21" i="42" s="1"/>
  <c r="B19" i="42" a="1"/>
  <c r="B19" i="42" s="1"/>
  <c r="F19" i="42" s="1"/>
  <c r="C20" i="42" a="1"/>
  <c r="C20" i="42" s="1"/>
  <c r="C18" i="42" a="1"/>
  <c r="C18" i="42" s="1"/>
  <c r="C21" i="42" a="1"/>
  <c r="C21" i="42" s="1"/>
  <c r="C19" i="42" a="1"/>
  <c r="C19" i="42" s="1"/>
  <c r="B18" i="42" a="1"/>
  <c r="B18" i="42" s="1"/>
  <c r="F18" i="42" s="1"/>
  <c r="B20" i="42" a="1"/>
  <c r="B20" i="42" s="1"/>
  <c r="C21" i="41" a="1"/>
  <c r="C21" i="41" s="1"/>
  <c r="C19" i="41" a="1"/>
  <c r="C19" i="41" s="1"/>
  <c r="B20" i="41" a="1"/>
  <c r="B20" i="41" s="1"/>
  <c r="F20" i="41" s="1"/>
  <c r="B18" i="41" a="1"/>
  <c r="B18" i="41" s="1"/>
  <c r="B21" i="41" a="1"/>
  <c r="B21" i="41" s="1"/>
  <c r="B19" i="41" a="1"/>
  <c r="B19" i="41" s="1"/>
  <c r="F19" i="41" s="1"/>
  <c r="C20" i="41" a="1"/>
  <c r="C20" i="41" s="1"/>
  <c r="C18" i="41" a="1"/>
  <c r="C18" i="41" s="1"/>
  <c r="C189" i="41" a="1"/>
  <c r="C189" i="41" s="1"/>
  <c r="C187" i="41" a="1"/>
  <c r="C187" i="41" s="1"/>
  <c r="C185" i="41" a="1"/>
  <c r="C185" i="41" s="1"/>
  <c r="C188" i="41" a="1"/>
  <c r="C188" i="41" s="1"/>
  <c r="C186" i="41" a="1"/>
  <c r="C186" i="41" s="1"/>
  <c r="B188" i="41" a="1"/>
  <c r="B188" i="41" s="1"/>
  <c r="B186" i="41" a="1"/>
  <c r="B186" i="41" s="1"/>
  <c r="F186" i="41" s="1"/>
  <c r="B189" i="41" a="1"/>
  <c r="B189" i="41" s="1"/>
  <c r="F189" i="41" s="1"/>
  <c r="B187" i="41" a="1"/>
  <c r="B187" i="41" s="1"/>
  <c r="B185" i="41" a="1"/>
  <c r="B185" i="41" s="1"/>
  <c r="F185" i="41" s="1"/>
  <c r="B189" i="42" a="1"/>
  <c r="B189" i="42" s="1"/>
  <c r="F189" i="42" s="1"/>
  <c r="B187" i="42" a="1"/>
  <c r="B187" i="42" s="1"/>
  <c r="F187" i="42" s="1"/>
  <c r="B185" i="42" a="1"/>
  <c r="B185" i="42" s="1"/>
  <c r="C187" i="42" a="1"/>
  <c r="C187" i="42" s="1"/>
  <c r="C188" i="42" a="1"/>
  <c r="C188" i="42" s="1"/>
  <c r="C186" i="42" a="1"/>
  <c r="C186" i="42" s="1"/>
  <c r="B188" i="42" a="1"/>
  <c r="B188" i="42" s="1"/>
  <c r="B186" i="42" a="1"/>
  <c r="B186" i="42" s="1"/>
  <c r="F186" i="42" s="1"/>
  <c r="C189" i="42" a="1"/>
  <c r="C189" i="42" s="1"/>
  <c r="C185" i="42" a="1"/>
  <c r="C185" i="42" s="1"/>
  <c r="B189" i="40" a="1"/>
  <c r="B189" i="40" s="1"/>
  <c r="F189" i="40" s="1"/>
  <c r="B187" i="40" a="1"/>
  <c r="B187" i="40" s="1"/>
  <c r="F187" i="40" s="1"/>
  <c r="C188" i="40" a="1"/>
  <c r="C188" i="40" s="1"/>
  <c r="C186" i="40" a="1"/>
  <c r="C186" i="40" s="1"/>
  <c r="B185" i="40" a="1"/>
  <c r="B185" i="40" s="1"/>
  <c r="F185" i="40" s="1"/>
  <c r="C189" i="40" a="1"/>
  <c r="C189" i="40" s="1"/>
  <c r="C187" i="40" a="1"/>
  <c r="C187" i="40" s="1"/>
  <c r="C185" i="40" a="1"/>
  <c r="C185" i="40" s="1"/>
  <c r="B188" i="40" a="1"/>
  <c r="B188" i="40" s="1"/>
  <c r="F188" i="40" s="1"/>
  <c r="B186" i="40" a="1"/>
  <c r="B186" i="40" s="1"/>
  <c r="F186" i="40" s="1"/>
  <c r="B189" i="30" a="1"/>
  <c r="B189" i="30" s="1"/>
  <c r="F189" i="30" s="1"/>
  <c r="C185" i="30" a="1"/>
  <c r="C185" i="30" s="1"/>
  <c r="F185" i="42"/>
  <c r="F187" i="41"/>
  <c r="B186" i="30" a="1"/>
  <c r="B186" i="30" s="1"/>
  <c r="F186" i="30" s="1"/>
  <c r="C187" i="30" a="1"/>
  <c r="C187" i="30" s="1"/>
  <c r="F188" i="42"/>
  <c r="B188" i="30" a="1"/>
  <c r="B188" i="30" s="1"/>
  <c r="F188" i="30" s="1"/>
  <c r="B187" i="30" a="1"/>
  <c r="B187" i="30" s="1"/>
  <c r="F187" i="30" s="1"/>
  <c r="C188" i="30" a="1"/>
  <c r="C188" i="30" s="1"/>
  <c r="B185" i="30" a="1"/>
  <c r="B185" i="30" s="1"/>
  <c r="F185" i="30" s="1"/>
  <c r="F188" i="41"/>
  <c r="C186" i="30" a="1"/>
  <c r="C186" i="30" s="1"/>
  <c r="C189" i="30" a="1"/>
  <c r="C189" i="30" s="1"/>
  <c r="F153" i="41"/>
  <c r="B148" i="30" a="1"/>
  <c r="B148" i="30" s="1"/>
  <c r="F148" i="30" s="1"/>
  <c r="B150" i="30" a="1"/>
  <c r="B150" i="30" s="1"/>
  <c r="F150" i="30" s="1"/>
  <c r="B152" i="30" a="1"/>
  <c r="B152" i="30" s="1"/>
  <c r="F152" i="30" s="1"/>
  <c r="B154" i="30" a="1"/>
  <c r="B154" i="30" s="1"/>
  <c r="F154" i="30" s="1"/>
  <c r="F151" i="42"/>
  <c r="C150" i="30" a="1"/>
  <c r="C150" i="30" s="1"/>
  <c r="C152" i="30" a="1"/>
  <c r="C152" i="30" s="1"/>
  <c r="F154" i="41"/>
  <c r="B149" i="30" a="1"/>
  <c r="B149" i="30" s="1"/>
  <c r="F149" i="30" s="1"/>
  <c r="B151" i="30" a="1"/>
  <c r="B151" i="30" s="1"/>
  <c r="F151" i="30" s="1"/>
  <c r="F151" i="41"/>
  <c r="F150" i="41"/>
  <c r="F148" i="41"/>
  <c r="C149" i="30" a="1"/>
  <c r="C149" i="30" s="1"/>
  <c r="C151" i="30" a="1"/>
  <c r="C151" i="30" s="1"/>
  <c r="C153" i="30" a="1"/>
  <c r="C153" i="30" s="1"/>
  <c r="C148" i="30" a="1"/>
  <c r="C148" i="30" s="1"/>
  <c r="F148" i="42"/>
  <c r="C154" i="30" a="1"/>
  <c r="C154" i="30" s="1"/>
  <c r="F149" i="42"/>
  <c r="B153" i="30" a="1"/>
  <c r="B153" i="30" s="1"/>
  <c r="F153" i="30" s="1"/>
  <c r="B154" i="40" a="1"/>
  <c r="B154" i="40" s="1"/>
  <c r="F154" i="40" s="1"/>
  <c r="B152" i="40" a="1"/>
  <c r="B152" i="40" s="1"/>
  <c r="F152" i="40" s="1"/>
  <c r="B150" i="40" a="1"/>
  <c r="B150" i="40" s="1"/>
  <c r="F150" i="40" s="1"/>
  <c r="C151" i="40" a="1"/>
  <c r="C151" i="40" s="1"/>
  <c r="B148" i="40" a="1"/>
  <c r="B148" i="40" s="1"/>
  <c r="F148" i="40" s="1"/>
  <c r="B151" i="40" a="1"/>
  <c r="B151" i="40" s="1"/>
  <c r="F151" i="40" s="1"/>
  <c r="C154" i="40" a="1"/>
  <c r="C154" i="40" s="1"/>
  <c r="C152" i="40" a="1"/>
  <c r="C152" i="40" s="1"/>
  <c r="C150" i="40" a="1"/>
  <c r="C150" i="40" s="1"/>
  <c r="C148" i="40" a="1"/>
  <c r="C148" i="40" s="1"/>
  <c r="C153" i="40" a="1"/>
  <c r="C153" i="40" s="1"/>
  <c r="C149" i="40" a="1"/>
  <c r="C149" i="40" s="1"/>
  <c r="B153" i="40" a="1"/>
  <c r="B153" i="40" s="1"/>
  <c r="F153" i="40" s="1"/>
  <c r="B149" i="40" a="1"/>
  <c r="B149" i="40" s="1"/>
  <c r="F149" i="40" s="1"/>
  <c r="C21" i="40" a="1"/>
  <c r="C21" i="40" s="1"/>
  <c r="C19" i="40" a="1"/>
  <c r="C19" i="40" s="1"/>
  <c r="B18" i="40" a="1"/>
  <c r="B18" i="40" s="1"/>
  <c r="F18" i="40" s="1"/>
  <c r="B21" i="40" a="1"/>
  <c r="B21" i="40" s="1"/>
  <c r="F21" i="40" s="1"/>
  <c r="B20" i="40" a="1"/>
  <c r="B20" i="40" s="1"/>
  <c r="F20" i="40" s="1"/>
  <c r="B19" i="40" a="1"/>
  <c r="B19" i="40" s="1"/>
  <c r="F19" i="40" s="1"/>
  <c r="C20" i="40" a="1"/>
  <c r="C20" i="40" s="1"/>
  <c r="C18" i="40" a="1"/>
  <c r="C18" i="40" s="1"/>
  <c r="F21" i="42"/>
  <c r="B18" i="30" a="1"/>
  <c r="B18" i="30" s="1"/>
  <c r="F18" i="30" s="1"/>
  <c r="C18" i="30" a="1"/>
  <c r="C18" i="30" s="1"/>
  <c r="F20" i="42"/>
  <c r="F21" i="41"/>
  <c r="F18" i="41"/>
  <c r="B191" i="30" a="1"/>
  <c r="B191" i="30" s="1"/>
  <c r="F191" i="30" s="1"/>
  <c r="B193" i="30" a="1"/>
  <c r="B193" i="30" s="1"/>
  <c r="F193" i="30" s="1"/>
  <c r="B195" i="30" a="1"/>
  <c r="B195" i="30" s="1"/>
  <c r="F195" i="30" s="1"/>
  <c r="C195" i="30" a="1"/>
  <c r="C195" i="30" s="1"/>
  <c r="B192" i="30" a="1"/>
  <c r="B192" i="30" s="1"/>
  <c r="F192" i="30" s="1"/>
  <c r="C191" i="30" a="1"/>
  <c r="C191" i="30" s="1"/>
  <c r="C192" i="30" a="1"/>
  <c r="C192" i="30" s="1"/>
  <c r="C194" i="30" a="1"/>
  <c r="C194" i="30" s="1"/>
  <c r="C193" i="30" a="1"/>
  <c r="C193" i="30" s="1"/>
  <c r="B194" i="30" a="1"/>
  <c r="B194" i="30" s="1"/>
  <c r="F194" i="30" s="1"/>
  <c r="B20" i="30" a="1"/>
  <c r="B20" i="30" s="1"/>
  <c r="F20" i="30" s="1"/>
  <c r="C21" i="30" a="1"/>
  <c r="C21" i="30" s="1"/>
  <c r="B19" i="30" a="1"/>
  <c r="B19" i="30" s="1"/>
  <c r="F19" i="30" s="1"/>
  <c r="C20" i="30" a="1"/>
  <c r="C20" i="30" s="1"/>
  <c r="C19" i="30" a="1"/>
  <c r="C19" i="30" s="1"/>
  <c r="B21" i="30" a="1"/>
  <c r="B21" i="30" s="1"/>
  <c r="F21" i="30" s="1"/>
  <c r="O23" i="9"/>
  <c r="O24" i="9"/>
  <c r="P27" i="13"/>
  <c r="P26" i="13"/>
  <c r="P28" i="13"/>
  <c r="P29" i="13"/>
  <c r="O27" i="13"/>
  <c r="O26" i="13"/>
  <c r="O28" i="13"/>
  <c r="O29" i="13"/>
  <c r="O17" i="12"/>
  <c r="O22" i="12"/>
  <c r="O20" i="12"/>
  <c r="O21" i="12"/>
  <c r="O18" i="12"/>
  <c r="O19" i="12"/>
  <c r="O16" i="12"/>
  <c r="O9" i="2"/>
  <c r="M9" i="2" s="1"/>
  <c r="O10" i="2"/>
  <c r="M10" i="2" s="1"/>
  <c r="O7" i="2"/>
  <c r="M7" i="2" s="1"/>
  <c r="O8" i="2"/>
  <c r="M8" i="2" s="1"/>
  <c r="D3" i="21"/>
  <c r="F6" i="5"/>
  <c r="G6" i="5"/>
  <c r="E6" i="5"/>
  <c r="J15" i="9"/>
  <c r="A139" i="21" s="1"/>
  <c r="M14" i="9"/>
  <c r="D138" i="21" s="1"/>
  <c r="M12" i="9"/>
  <c r="D136" i="21" s="1"/>
  <c r="K15" i="9"/>
  <c r="B139" i="21" s="1"/>
  <c r="L15" i="9"/>
  <c r="C139" i="21" s="1"/>
  <c r="C125" i="40" s="1" a="1"/>
  <c r="C125" i="40" s="1"/>
  <c r="L30" i="13"/>
  <c r="F3" i="5" s="1"/>
  <c r="K30" i="13"/>
  <c r="E3" i="5" s="1"/>
  <c r="J13" i="9"/>
  <c r="A137" i="21" s="1"/>
  <c r="M16" i="9"/>
  <c r="D140" i="21" s="1"/>
  <c r="J16" i="9"/>
  <c r="A140" i="21" s="1"/>
  <c r="K16" i="9"/>
  <c r="B140" i="21" s="1"/>
  <c r="L46" i="1"/>
  <c r="E7" i="5" s="1"/>
  <c r="F7" i="5"/>
  <c r="D7" i="5"/>
  <c r="N46" i="1"/>
  <c r="G7" i="5" s="1"/>
  <c r="C122" i="40" l="1" a="1"/>
  <c r="C122" i="40" s="1"/>
  <c r="C128" i="40" a="1"/>
  <c r="C128" i="40" s="1"/>
  <c r="C127" i="40" a="1"/>
  <c r="C127" i="40" s="1"/>
  <c r="C129" i="41" a="1"/>
  <c r="C129" i="41" s="1"/>
  <c r="C127" i="41" a="1"/>
  <c r="C127" i="41" s="1"/>
  <c r="C125" i="41" a="1"/>
  <c r="C125" i="41" s="1"/>
  <c r="C123" i="41" a="1"/>
  <c r="C123" i="41" s="1"/>
  <c r="C121" i="41" a="1"/>
  <c r="C121" i="41" s="1"/>
  <c r="B129" i="41" a="1"/>
  <c r="B129" i="41" s="1"/>
  <c r="B125" i="41" a="1"/>
  <c r="B125" i="41" s="1"/>
  <c r="B121" i="41" a="1"/>
  <c r="B121" i="41" s="1"/>
  <c r="F121" i="41" s="1"/>
  <c r="C126" i="41" a="1"/>
  <c r="C126" i="41" s="1"/>
  <c r="C122" i="41" a="1"/>
  <c r="C122" i="41" s="1"/>
  <c r="B128" i="41" a="1"/>
  <c r="B128" i="41" s="1"/>
  <c r="B126" i="41" a="1"/>
  <c r="B126" i="41" s="1"/>
  <c r="F126" i="41" s="1"/>
  <c r="B124" i="41" a="1"/>
  <c r="B124" i="41" s="1"/>
  <c r="B122" i="41" a="1"/>
  <c r="B122" i="41" s="1"/>
  <c r="F122" i="41" s="1"/>
  <c r="B127" i="41" a="1"/>
  <c r="B127" i="41" s="1"/>
  <c r="F127" i="41" s="1"/>
  <c r="B123" i="41" a="1"/>
  <c r="B123" i="41" s="1"/>
  <c r="F123" i="41" s="1"/>
  <c r="C128" i="41" a="1"/>
  <c r="C128" i="41" s="1"/>
  <c r="C124" i="41" a="1"/>
  <c r="C124" i="41" s="1"/>
  <c r="B126" i="40" a="1"/>
  <c r="B126" i="40" s="1"/>
  <c r="F126" i="40" s="1"/>
  <c r="C121" i="40" a="1"/>
  <c r="C121" i="40" s="1"/>
  <c r="B127" i="40" a="1"/>
  <c r="B127" i="40" s="1"/>
  <c r="F127" i="40" s="1"/>
  <c r="B123" i="40" a="1"/>
  <c r="B123" i="40" s="1"/>
  <c r="F123" i="40" s="1"/>
  <c r="C123" i="40" a="1"/>
  <c r="C123" i="40" s="1"/>
  <c r="B124" i="40" a="1"/>
  <c r="B124" i="40" s="1"/>
  <c r="F124" i="40" s="1"/>
  <c r="B129" i="40" a="1"/>
  <c r="B129" i="40" s="1"/>
  <c r="F129" i="40" s="1"/>
  <c r="C126" i="40" a="1"/>
  <c r="C126" i="40" s="1"/>
  <c r="B121" i="40" a="1"/>
  <c r="B121" i="40" s="1"/>
  <c r="F121" i="40" s="1"/>
  <c r="C129" i="40" a="1"/>
  <c r="C129" i="40" s="1"/>
  <c r="B128" i="40" a="1"/>
  <c r="B128" i="40" s="1"/>
  <c r="F128" i="40" s="1"/>
  <c r="B122" i="40" a="1"/>
  <c r="B122" i="40" s="1"/>
  <c r="F122" i="40" s="1"/>
  <c r="C124" i="40" a="1"/>
  <c r="C124" i="40" s="1"/>
  <c r="B125" i="40" a="1"/>
  <c r="B125" i="40" s="1"/>
  <c r="F125" i="40" s="1"/>
  <c r="C129" i="42" a="1"/>
  <c r="C129" i="42" s="1"/>
  <c r="C127" i="42" a="1"/>
  <c r="C127" i="42" s="1"/>
  <c r="C125" i="42" a="1"/>
  <c r="C125" i="42" s="1"/>
  <c r="C123" i="42" a="1"/>
  <c r="C123" i="42" s="1"/>
  <c r="C121" i="42" a="1"/>
  <c r="C121" i="42" s="1"/>
  <c r="C126" i="42" a="1"/>
  <c r="C126" i="42" s="1"/>
  <c r="C122" i="42" a="1"/>
  <c r="C122" i="42" s="1"/>
  <c r="B126" i="42" a="1"/>
  <c r="B126" i="42" s="1"/>
  <c r="F126" i="42" s="1"/>
  <c r="B122" i="42" a="1"/>
  <c r="B122" i="42" s="1"/>
  <c r="F122" i="42" s="1"/>
  <c r="B129" i="42" a="1"/>
  <c r="B129" i="42" s="1"/>
  <c r="F129" i="42" s="1"/>
  <c r="B127" i="42" a="1"/>
  <c r="B127" i="42" s="1"/>
  <c r="F127" i="42" s="1"/>
  <c r="B125" i="42" a="1"/>
  <c r="B125" i="42" s="1"/>
  <c r="F125" i="42" s="1"/>
  <c r="B123" i="42" a="1"/>
  <c r="B123" i="42" s="1"/>
  <c r="B121" i="42" a="1"/>
  <c r="B121" i="42" s="1"/>
  <c r="F121" i="42" s="1"/>
  <c r="C128" i="42" a="1"/>
  <c r="C128" i="42" s="1"/>
  <c r="C124" i="42" a="1"/>
  <c r="C124" i="42" s="1"/>
  <c r="B128" i="42" a="1"/>
  <c r="B128" i="42" s="1"/>
  <c r="F128" i="42" s="1"/>
  <c r="B124" i="42" a="1"/>
  <c r="B124" i="42" s="1"/>
  <c r="F124" i="42" s="1"/>
  <c r="F129" i="41"/>
  <c r="F124" i="41"/>
  <c r="B122" i="30" a="1"/>
  <c r="B122" i="30" s="1"/>
  <c r="F122" i="30" s="1"/>
  <c r="B124" i="30" a="1"/>
  <c r="B124" i="30" s="1"/>
  <c r="F124" i="30" s="1"/>
  <c r="C125" i="30" a="1"/>
  <c r="C125" i="30" s="1"/>
  <c r="C127" i="30" a="1"/>
  <c r="C127" i="30" s="1"/>
  <c r="C129" i="30" a="1"/>
  <c r="C129" i="30" s="1"/>
  <c r="F125" i="41"/>
  <c r="C124" i="30" a="1"/>
  <c r="C124" i="30" s="1"/>
  <c r="B128" i="30" a="1"/>
  <c r="B128" i="30" s="1"/>
  <c r="F128" i="30" s="1"/>
  <c r="B125" i="30" a="1"/>
  <c r="B125" i="30" s="1"/>
  <c r="F125" i="30" s="1"/>
  <c r="C128" i="30" a="1"/>
  <c r="C128" i="30" s="1"/>
  <c r="B121" i="30" a="1"/>
  <c r="B121" i="30" s="1"/>
  <c r="F121" i="30" s="1"/>
  <c r="C123" i="30" a="1"/>
  <c r="C123" i="30" s="1"/>
  <c r="B127" i="30" a="1"/>
  <c r="B127" i="30" s="1"/>
  <c r="F127" i="30" s="1"/>
  <c r="B129" i="30" a="1"/>
  <c r="B129" i="30" s="1"/>
  <c r="F129" i="30" s="1"/>
  <c r="F123" i="42"/>
  <c r="C122" i="30" a="1"/>
  <c r="C122" i="30" s="1"/>
  <c r="B126" i="30" a="1"/>
  <c r="B126" i="30" s="1"/>
  <c r="F126" i="30" s="1"/>
  <c r="F128" i="41"/>
  <c r="B123" i="30" a="1"/>
  <c r="B123" i="30" s="1"/>
  <c r="F123" i="30" s="1"/>
  <c r="C126" i="30" a="1"/>
  <c r="C126" i="30" s="1"/>
  <c r="C121" i="30" a="1"/>
  <c r="C121" i="30" s="1"/>
  <c r="D6" i="21"/>
  <c r="L24" i="9"/>
  <c r="C148" i="21" s="1"/>
  <c r="M23" i="9"/>
  <c r="D147" i="21" s="1"/>
  <c r="K24" i="9"/>
  <c r="M24" i="9"/>
  <c r="D148" i="21" s="1"/>
  <c r="J23" i="9"/>
  <c r="J24" i="9"/>
  <c r="A148" i="21" s="1"/>
  <c r="M29" i="13"/>
  <c r="D232" i="21" s="1"/>
  <c r="M27" i="13"/>
  <c r="D230" i="21" s="1"/>
  <c r="J28" i="13"/>
  <c r="A231" i="21" s="1"/>
  <c r="J29" i="13"/>
  <c r="A232" i="21" s="1"/>
  <c r="J27" i="13"/>
  <c r="A230" i="21" s="1"/>
  <c r="M28" i="13"/>
  <c r="D231" i="21" s="1"/>
  <c r="M26" i="13"/>
  <c r="D229" i="21" s="1"/>
  <c r="J26" i="13"/>
  <c r="A229" i="21" s="1"/>
  <c r="J20" i="12"/>
  <c r="A181" i="21" s="1"/>
  <c r="M20" i="12"/>
  <c r="D181" i="21" s="1"/>
  <c r="K20" i="12"/>
  <c r="B181" i="21" s="1"/>
  <c r="L20" i="12"/>
  <c r="C181" i="21" s="1"/>
  <c r="M19" i="12"/>
  <c r="D180" i="21" s="1"/>
  <c r="J19" i="12"/>
  <c r="A180" i="21" s="1"/>
  <c r="K19" i="12"/>
  <c r="B180" i="21" s="1"/>
  <c r="L19" i="12"/>
  <c r="C180" i="21" s="1"/>
  <c r="J22" i="12"/>
  <c r="A183" i="21" s="1"/>
  <c r="M22" i="12"/>
  <c r="D183" i="21" s="1"/>
  <c r="K22" i="12"/>
  <c r="B183" i="21" s="1"/>
  <c r="L22" i="12"/>
  <c r="C183" i="21" s="1"/>
  <c r="M16" i="12"/>
  <c r="D177" i="21" s="1"/>
  <c r="K16" i="12"/>
  <c r="B177" i="21" s="1"/>
  <c r="J16" i="12"/>
  <c r="A177" i="21" s="1"/>
  <c r="L16" i="12"/>
  <c r="C177" i="21" s="1"/>
  <c r="J21" i="12"/>
  <c r="A182" i="21" s="1"/>
  <c r="M21" i="12"/>
  <c r="D182" i="21" s="1"/>
  <c r="K21" i="12"/>
  <c r="B182" i="21" s="1"/>
  <c r="L21" i="12"/>
  <c r="C182" i="21" s="1"/>
  <c r="J18" i="12"/>
  <c r="A179" i="21" s="1"/>
  <c r="K18" i="12"/>
  <c r="B179" i="21" s="1"/>
  <c r="L18" i="12"/>
  <c r="C179" i="21" s="1"/>
  <c r="M18" i="12"/>
  <c r="D179" i="21" s="1"/>
  <c r="J17" i="12"/>
  <c r="A178" i="21" s="1"/>
  <c r="M17" i="12"/>
  <c r="D178" i="21" s="1"/>
  <c r="K17" i="12"/>
  <c r="B178" i="21" s="1"/>
  <c r="L17" i="12"/>
  <c r="C178" i="21" s="1"/>
  <c r="J8" i="2"/>
  <c r="A5" i="21" s="1"/>
  <c r="D5" i="21"/>
  <c r="D7" i="21"/>
  <c r="J10" i="2"/>
  <c r="A7" i="21" s="1"/>
  <c r="L9" i="2"/>
  <c r="C6" i="21" s="1"/>
  <c r="K9" i="2"/>
  <c r="B6" i="21" s="1"/>
  <c r="J9" i="2"/>
  <c r="A6" i="21" s="1"/>
  <c r="L7" i="2"/>
  <c r="C4" i="21" s="1"/>
  <c r="K7" i="2"/>
  <c r="B4" i="21" s="1"/>
  <c r="J7" i="2"/>
  <c r="A4" i="21" s="1"/>
  <c r="D4" i="21"/>
  <c r="E15" i="5"/>
  <c r="E16" i="5"/>
  <c r="D16" i="5"/>
  <c r="O46" i="1"/>
  <c r="C207" i="42" l="1" a="1"/>
  <c r="C207" i="42" s="1"/>
  <c r="B203" i="42" a="1"/>
  <c r="B203" i="42" s="1"/>
  <c r="F203" i="42" s="1"/>
  <c r="B204" i="42" a="1"/>
  <c r="B204" i="42" s="1"/>
  <c r="F204" i="42" s="1"/>
  <c r="C206" i="42" a="1"/>
  <c r="C206" i="42" s="1"/>
  <c r="C202" i="42" a="1"/>
  <c r="C202" i="42" s="1"/>
  <c r="B207" i="42" a="1"/>
  <c r="B207" i="42" s="1"/>
  <c r="F207" i="42" s="1"/>
  <c r="B206" i="42" a="1"/>
  <c r="B206" i="42" s="1"/>
  <c r="F206" i="42" s="1"/>
  <c r="C204" i="42" a="1"/>
  <c r="C204" i="42" s="1"/>
  <c r="C205" i="42" a="1"/>
  <c r="C205" i="42" s="1"/>
  <c r="B202" i="42" a="1"/>
  <c r="B202" i="42" s="1"/>
  <c r="F202" i="42" s="1"/>
  <c r="C203" i="42" a="1"/>
  <c r="C203" i="42" s="1"/>
  <c r="B205" i="42" a="1"/>
  <c r="B205" i="42" s="1"/>
  <c r="F205" i="42" s="1"/>
  <c r="B203" i="30" a="1"/>
  <c r="B203" i="30" s="1"/>
  <c r="F203" i="30" s="1"/>
  <c r="B202" i="30" a="1"/>
  <c r="B202" i="30" s="1"/>
  <c r="F202" i="30" s="1"/>
  <c r="C203" i="30" a="1"/>
  <c r="C203" i="30" s="1"/>
  <c r="B205" i="30" a="1"/>
  <c r="B205" i="30" s="1"/>
  <c r="F205" i="30" s="1"/>
  <c r="B207" i="30" a="1"/>
  <c r="B207" i="30" s="1"/>
  <c r="F207" i="30" s="1"/>
  <c r="C206" i="30" a="1"/>
  <c r="C206" i="30" s="1"/>
  <c r="B204" i="30" a="1"/>
  <c r="B204" i="30" s="1"/>
  <c r="F204" i="30" s="1"/>
  <c r="C205" i="30" a="1"/>
  <c r="C205" i="30" s="1"/>
  <c r="C202" i="30" a="1"/>
  <c r="C202" i="30" s="1"/>
  <c r="C207" i="30" a="1"/>
  <c r="C207" i="30" s="1"/>
  <c r="B206" i="30" a="1"/>
  <c r="B206" i="30" s="1"/>
  <c r="F206" i="30" s="1"/>
  <c r="C204" i="30" a="1"/>
  <c r="C204" i="30" s="1"/>
  <c r="C163" i="42" a="1"/>
  <c r="C163" i="42" s="1"/>
  <c r="B161" i="42" a="1"/>
  <c r="B161" i="42" s="1"/>
  <c r="F161" i="42" s="1"/>
  <c r="B162" i="42" a="1"/>
  <c r="B162" i="42" s="1"/>
  <c r="F162" i="42" s="1"/>
  <c r="B163" i="42" a="1"/>
  <c r="B163" i="42" s="1"/>
  <c r="B157" i="42" a="1"/>
  <c r="B157" i="42" s="1"/>
  <c r="F157" i="42" s="1"/>
  <c r="B159" i="42" a="1"/>
  <c r="B159" i="42" s="1"/>
  <c r="F159" i="42" s="1"/>
  <c r="C162" i="42" a="1"/>
  <c r="C162" i="42" s="1"/>
  <c r="C160" i="42" a="1"/>
  <c r="C160" i="42" s="1"/>
  <c r="C157" i="42" a="1"/>
  <c r="C157" i="42" s="1"/>
  <c r="C158" i="42" a="1"/>
  <c r="C158" i="42" s="1"/>
  <c r="B156" i="42" a="1"/>
  <c r="B156" i="42" s="1"/>
  <c r="C156" i="42" a="1"/>
  <c r="C156" i="42" s="1"/>
  <c r="C161" i="42" a="1"/>
  <c r="C161" i="42" s="1"/>
  <c r="B160" i="42" a="1"/>
  <c r="B160" i="42" s="1"/>
  <c r="C159" i="42" a="1"/>
  <c r="C159" i="42" s="1"/>
  <c r="B158" i="42" a="1"/>
  <c r="B158" i="42" s="1"/>
  <c r="F158" i="42" s="1"/>
  <c r="C162" i="41" a="1"/>
  <c r="C162" i="41" s="1"/>
  <c r="C160" i="41" a="1"/>
  <c r="C160" i="41" s="1"/>
  <c r="C158" i="41" a="1"/>
  <c r="C158" i="41" s="1"/>
  <c r="C156" i="41" a="1"/>
  <c r="C156" i="41" s="1"/>
  <c r="B162" i="41" a="1"/>
  <c r="B162" i="41" s="1"/>
  <c r="F162" i="41" s="1"/>
  <c r="B160" i="41" a="1"/>
  <c r="B160" i="41" s="1"/>
  <c r="F160" i="41" s="1"/>
  <c r="B156" i="41" a="1"/>
  <c r="B156" i="41" s="1"/>
  <c r="F156" i="41" s="1"/>
  <c r="C163" i="41" a="1"/>
  <c r="C163" i="41" s="1"/>
  <c r="C159" i="41" a="1"/>
  <c r="C159" i="41" s="1"/>
  <c r="B163" i="41" a="1"/>
  <c r="B163" i="41" s="1"/>
  <c r="F163" i="41" s="1"/>
  <c r="B161" i="41" a="1"/>
  <c r="B161" i="41" s="1"/>
  <c r="B159" i="41" a="1"/>
  <c r="B159" i="41" s="1"/>
  <c r="F159" i="41" s="1"/>
  <c r="B157" i="41" a="1"/>
  <c r="B157" i="41" s="1"/>
  <c r="F157" i="41" s="1"/>
  <c r="B158" i="41" a="1"/>
  <c r="B158" i="41" s="1"/>
  <c r="C161" i="41" a="1"/>
  <c r="C161" i="41" s="1"/>
  <c r="C157" i="41" a="1"/>
  <c r="C157" i="41" s="1"/>
  <c r="B132" i="30" a="1"/>
  <c r="B132" i="30" s="1"/>
  <c r="F132" i="30" s="1"/>
  <c r="B133" i="30" a="1"/>
  <c r="B133" i="30" s="1"/>
  <c r="B131" i="30" a="1"/>
  <c r="B131" i="30" s="1"/>
  <c r="F131" i="30" s="1"/>
  <c r="C133" i="30" a="1"/>
  <c r="C133" i="30" s="1"/>
  <c r="C132" i="30" a="1"/>
  <c r="C132" i="30" s="1"/>
  <c r="B133" i="40" a="1"/>
  <c r="B133" i="40" s="1"/>
  <c r="F133" i="40" s="1"/>
  <c r="C132" i="40" a="1"/>
  <c r="C132" i="40" s="1"/>
  <c r="B131" i="40" a="1"/>
  <c r="B131" i="40" s="1"/>
  <c r="F131" i="40" s="1"/>
  <c r="C133" i="40" a="1"/>
  <c r="C133" i="40" s="1"/>
  <c r="B132" i="40" a="1"/>
  <c r="B132" i="40" s="1"/>
  <c r="F132" i="40" s="1"/>
  <c r="C131" i="40" a="1"/>
  <c r="C131" i="40" s="1"/>
  <c r="C9" i="42" a="1"/>
  <c r="C9" i="42" s="1"/>
  <c r="C10" i="42" a="1"/>
  <c r="C10" i="42" s="1"/>
  <c r="C8" i="42" a="1"/>
  <c r="C8" i="42" s="1"/>
  <c r="B9" i="42" a="1"/>
  <c r="B9" i="42" s="1"/>
  <c r="C7" i="42" a="1"/>
  <c r="C7" i="42" s="1"/>
  <c r="B6" i="42" a="1"/>
  <c r="B6" i="42" s="1"/>
  <c r="B10" i="42" a="1"/>
  <c r="B10" i="42" s="1"/>
  <c r="F10" i="42" s="1"/>
  <c r="B8" i="42" a="1"/>
  <c r="B8" i="42" s="1"/>
  <c r="C6" i="42" a="1"/>
  <c r="C6" i="42" s="1"/>
  <c r="B7" i="42" a="1"/>
  <c r="B7" i="42" s="1"/>
  <c r="F7" i="42" s="1"/>
  <c r="C10" i="41" a="1"/>
  <c r="C10" i="41" s="1"/>
  <c r="C8" i="41" a="1"/>
  <c r="C8" i="41" s="1"/>
  <c r="C6" i="41" a="1"/>
  <c r="C6" i="41" s="1"/>
  <c r="B8" i="41" a="1"/>
  <c r="B8" i="41" s="1"/>
  <c r="F8" i="41" s="1"/>
  <c r="C9" i="41" a="1"/>
  <c r="C9" i="41" s="1"/>
  <c r="B9" i="41" a="1"/>
  <c r="B9" i="41" s="1"/>
  <c r="F9" i="41" s="1"/>
  <c r="B7" i="41" a="1"/>
  <c r="B7" i="41" s="1"/>
  <c r="F7" i="41" s="1"/>
  <c r="B10" i="41" a="1"/>
  <c r="B10" i="41" s="1"/>
  <c r="F10" i="41" s="1"/>
  <c r="B6" i="41" a="1"/>
  <c r="B6" i="41" s="1"/>
  <c r="F6" i="41" s="1"/>
  <c r="C7" i="41" a="1"/>
  <c r="C7" i="41" s="1"/>
  <c r="B163" i="40" a="1"/>
  <c r="B163" i="40" s="1"/>
  <c r="F163" i="40" s="1"/>
  <c r="B161" i="40" a="1"/>
  <c r="B161" i="40" s="1"/>
  <c r="F161" i="40" s="1"/>
  <c r="B159" i="40" a="1"/>
  <c r="B159" i="40" s="1"/>
  <c r="F159" i="40" s="1"/>
  <c r="B157" i="40" a="1"/>
  <c r="B157" i="40" s="1"/>
  <c r="F157" i="40" s="1"/>
  <c r="C162" i="40" a="1"/>
  <c r="C162" i="40" s="1"/>
  <c r="C158" i="40" a="1"/>
  <c r="C158" i="40" s="1"/>
  <c r="B160" i="40" a="1"/>
  <c r="B160" i="40" s="1"/>
  <c r="F160" i="40" s="1"/>
  <c r="B156" i="40" a="1"/>
  <c r="B156" i="40" s="1"/>
  <c r="F156" i="40" s="1"/>
  <c r="C163" i="40" a="1"/>
  <c r="C163" i="40" s="1"/>
  <c r="C161" i="40" a="1"/>
  <c r="C161" i="40" s="1"/>
  <c r="C159" i="40" a="1"/>
  <c r="C159" i="40" s="1"/>
  <c r="C157" i="40" a="1"/>
  <c r="C157" i="40" s="1"/>
  <c r="C160" i="40" a="1"/>
  <c r="C160" i="40" s="1"/>
  <c r="C156" i="40" a="1"/>
  <c r="C156" i="40" s="1"/>
  <c r="B162" i="40" a="1"/>
  <c r="B162" i="40" s="1"/>
  <c r="F162" i="40" s="1"/>
  <c r="B158" i="40" a="1"/>
  <c r="B158" i="40" s="1"/>
  <c r="F158" i="40" s="1"/>
  <c r="F158" i="41"/>
  <c r="C163" i="30" a="1"/>
  <c r="C163" i="30" s="1"/>
  <c r="C158" i="30" a="1"/>
  <c r="C158" i="30" s="1"/>
  <c r="C160" i="30" a="1"/>
  <c r="C160" i="30" s="1"/>
  <c r="C162" i="30" a="1"/>
  <c r="C162" i="30" s="1"/>
  <c r="B157" i="30" a="1"/>
  <c r="B157" i="30" s="1"/>
  <c r="F157" i="30" s="1"/>
  <c r="B161" i="30" a="1"/>
  <c r="B161" i="30" s="1"/>
  <c r="F161" i="30" s="1"/>
  <c r="C161" i="30" a="1"/>
  <c r="C161" i="30" s="1"/>
  <c r="F156" i="42"/>
  <c r="B156" i="30" a="1"/>
  <c r="B156" i="30" s="1"/>
  <c r="F156" i="30" s="1"/>
  <c r="B163" i="30" a="1"/>
  <c r="B163" i="30" s="1"/>
  <c r="F163" i="30" s="1"/>
  <c r="B158" i="30" a="1"/>
  <c r="B158" i="30" s="1"/>
  <c r="F158" i="30" s="1"/>
  <c r="B160" i="30" a="1"/>
  <c r="B160" i="30" s="1"/>
  <c r="F160" i="30" s="1"/>
  <c r="B162" i="30" a="1"/>
  <c r="B162" i="30" s="1"/>
  <c r="F162" i="30" s="1"/>
  <c r="F160" i="42"/>
  <c r="F161" i="41"/>
  <c r="B159" i="30" a="1"/>
  <c r="B159" i="30" s="1"/>
  <c r="F159" i="30" s="1"/>
  <c r="F163" i="42"/>
  <c r="C157" i="30" a="1"/>
  <c r="C157" i="30" s="1"/>
  <c r="C159" i="30" a="1"/>
  <c r="C159" i="30" s="1"/>
  <c r="C156" i="30" a="1"/>
  <c r="C156" i="30" s="1"/>
  <c r="F9" i="42"/>
  <c r="F6" i="42"/>
  <c r="B7" i="30" a="1"/>
  <c r="B7" i="30" s="1"/>
  <c r="F7" i="30" s="1"/>
  <c r="B6" i="30" a="1"/>
  <c r="B6" i="30" s="1"/>
  <c r="F6" i="30" s="1"/>
  <c r="F8" i="42"/>
  <c r="C6" i="30" a="1"/>
  <c r="C6" i="30" s="1"/>
  <c r="B8" i="30" a="1"/>
  <c r="B8" i="30" s="1"/>
  <c r="F8" i="30" s="1"/>
  <c r="B9" i="30" a="1"/>
  <c r="B9" i="30" s="1"/>
  <c r="F9" i="30" s="1"/>
  <c r="B10" i="30" a="1"/>
  <c r="B10" i="30" s="1"/>
  <c r="F10" i="30" s="1"/>
  <c r="C9" i="40" a="1"/>
  <c r="C9" i="40" s="1"/>
  <c r="C7" i="40" a="1"/>
  <c r="C7" i="40" s="1"/>
  <c r="B7" i="40" a="1"/>
  <c r="B7" i="40" s="1"/>
  <c r="F7" i="40" s="1"/>
  <c r="C10" i="40" a="1"/>
  <c r="C10" i="40" s="1"/>
  <c r="C6" i="40" a="1"/>
  <c r="C6" i="40" s="1"/>
  <c r="B10" i="40" a="1"/>
  <c r="B10" i="40" s="1"/>
  <c r="F10" i="40" s="1"/>
  <c r="B8" i="40" a="1"/>
  <c r="B8" i="40" s="1"/>
  <c r="F8" i="40" s="1"/>
  <c r="B6" i="40" a="1"/>
  <c r="B6" i="40" s="1"/>
  <c r="F6" i="40" s="1"/>
  <c r="B9" i="40" a="1"/>
  <c r="B9" i="40" s="1"/>
  <c r="F9" i="40" s="1"/>
  <c r="C8" i="40" a="1"/>
  <c r="C8" i="40" s="1"/>
  <c r="C8" i="30" a="1"/>
  <c r="C8" i="30" s="1"/>
  <c r="C10" i="30" a="1"/>
  <c r="C10" i="30" s="1"/>
  <c r="C9" i="30" a="1"/>
  <c r="C9" i="30" s="1"/>
  <c r="C7" i="30" a="1"/>
  <c r="C7" i="30" s="1"/>
  <c r="F133" i="30"/>
  <c r="C131" i="30" a="1"/>
  <c r="C131" i="30" s="1"/>
  <c r="B148" i="21"/>
  <c r="A147" i="21"/>
  <c r="J38" i="9"/>
  <c r="D5" i="5" s="1"/>
  <c r="K38" i="9"/>
  <c r="E5" i="5" s="1"/>
  <c r="M38" i="9"/>
  <c r="G5" i="5" s="1"/>
  <c r="L38" i="9"/>
  <c r="F5" i="5" s="1"/>
  <c r="M30" i="13"/>
  <c r="G3" i="5" s="1"/>
  <c r="E12" i="5" s="1"/>
  <c r="J30" i="13"/>
  <c r="J44" i="12"/>
  <c r="D4" i="5" s="1"/>
  <c r="L44" i="12"/>
  <c r="F4" i="5" s="1"/>
  <c r="K44" i="12"/>
  <c r="E4" i="5" s="1"/>
  <c r="M44" i="12"/>
  <c r="G4" i="5" s="1"/>
  <c r="M24" i="2"/>
  <c r="G8" i="5" s="1"/>
  <c r="J24" i="2"/>
  <c r="K24" i="2"/>
  <c r="E8" i="5" s="1"/>
  <c r="L24" i="2"/>
  <c r="F8" i="5" s="1"/>
  <c r="B132" i="42" l="1" a="1"/>
  <c r="B132" i="42" s="1"/>
  <c r="F132" i="42" s="1"/>
  <c r="C133" i="42" a="1"/>
  <c r="C133" i="42" s="1"/>
  <c r="B131" i="42" a="1"/>
  <c r="B131" i="42" s="1"/>
  <c r="F131" i="42" s="1"/>
  <c r="B133" i="42" a="1"/>
  <c r="B133" i="42" s="1"/>
  <c r="F133" i="42" s="1"/>
  <c r="C131" i="42" a="1"/>
  <c r="C131" i="42" s="1"/>
  <c r="C132" i="42" a="1"/>
  <c r="C132" i="42" s="1"/>
  <c r="C132" i="41" a="1"/>
  <c r="C132" i="41" s="1"/>
  <c r="B131" i="41" a="1"/>
  <c r="B131" i="41" s="1"/>
  <c r="F131" i="41" s="1"/>
  <c r="B132" i="41" a="1"/>
  <c r="B132" i="41" s="1"/>
  <c r="F132" i="41" s="1"/>
  <c r="C131" i="41" a="1"/>
  <c r="C131" i="41" s="1"/>
  <c r="C133" i="41" a="1"/>
  <c r="C133" i="41" s="1"/>
  <c r="B133" i="41" a="1"/>
  <c r="B133" i="41" s="1"/>
  <c r="F133" i="41" s="1"/>
  <c r="D14" i="5"/>
  <c r="D13" i="5"/>
  <c r="G9" i="5"/>
  <c r="E9" i="5"/>
  <c r="B2" i="41" s="1"/>
  <c r="N38" i="9"/>
  <c r="E14" i="5"/>
  <c r="D3" i="5"/>
  <c r="D12" i="5" s="1"/>
  <c r="N30" i="13"/>
  <c r="E13" i="5"/>
  <c r="N44" i="12"/>
  <c r="E17" i="5"/>
  <c r="F9" i="5"/>
  <c r="B2" i="40" s="1"/>
  <c r="D8" i="5"/>
  <c r="D17" i="5" s="1"/>
  <c r="N24" i="2"/>
  <c r="O67" i="8"/>
  <c r="D6" i="5"/>
  <c r="B2" i="30" l="1"/>
  <c r="D9" i="5"/>
  <c r="B2" i="42" s="1"/>
  <c r="E18" i="5"/>
  <c r="D15" i="5"/>
  <c r="D18" i="5" l="1"/>
</calcChain>
</file>

<file path=xl/sharedStrings.xml><?xml version="1.0" encoding="utf-8"?>
<sst xmlns="http://schemas.openxmlformats.org/spreadsheetml/2006/main" count="944" uniqueCount="489">
  <si>
    <t>Score</t>
  </si>
  <si>
    <t xml:space="preserve">Date: </t>
  </si>
  <si>
    <t>Yes</t>
  </si>
  <si>
    <t>No</t>
  </si>
  <si>
    <t>Yes, completely</t>
  </si>
  <si>
    <t>Mostly</t>
  </si>
  <si>
    <t>Somewhat</t>
  </si>
  <si>
    <t>No, not at all</t>
  </si>
  <si>
    <t>Strategic Objective</t>
  </si>
  <si>
    <t>Increased stewardship of and strengthened enabling environment for effective, equitable and sustainable family planning programming</t>
  </si>
  <si>
    <t xml:space="preserve">Country: </t>
  </si>
  <si>
    <t>Indicator</t>
  </si>
  <si>
    <t>Comments</t>
  </si>
  <si>
    <t>Date:</t>
  </si>
  <si>
    <t>Is there evidence of policy implementation?</t>
  </si>
  <si>
    <t>Were resources allocated to support FP policy?</t>
  </si>
  <si>
    <t>Were resources released to support FP policy?</t>
  </si>
  <si>
    <t>Were resources expended /used to support the FP policy?</t>
  </si>
  <si>
    <t>Response</t>
  </si>
  <si>
    <t>IR1</t>
  </si>
  <si>
    <t>Country:</t>
  </si>
  <si>
    <t>Resources for family planning increased, allocated, and spent more effectively and equitably</t>
  </si>
  <si>
    <t>Of that how much was spent on:</t>
  </si>
  <si>
    <t>Of that how much was allocated to:</t>
  </si>
  <si>
    <t>IR2</t>
  </si>
  <si>
    <t>Increased multisectoral coordination in the design, implementation, and financing of family planning policies and programs</t>
  </si>
  <si>
    <t>Private sector</t>
  </si>
  <si>
    <t>Education</t>
  </si>
  <si>
    <t>Development</t>
  </si>
  <si>
    <t>Population</t>
  </si>
  <si>
    <t>Environment</t>
  </si>
  <si>
    <t>Labor</t>
  </si>
  <si>
    <t>Agriculture</t>
  </si>
  <si>
    <t>NGOs</t>
  </si>
  <si>
    <t>CBOs</t>
  </si>
  <si>
    <t>FBOs</t>
  </si>
  <si>
    <t>Are there additional barriers which need to be addressed?</t>
  </si>
  <si>
    <t>IR3</t>
  </si>
  <si>
    <t>Existence of a RH/FP strategy</t>
  </si>
  <si>
    <t>Existence of national SRH/FP policies</t>
  </si>
  <si>
    <t>Existence of RH guidelines</t>
  </si>
  <si>
    <t>Do the plans/policies promote access?</t>
  </si>
  <si>
    <t>Do the plans/policies promote quality?</t>
  </si>
  <si>
    <t>Existence of RH guidance documents</t>
  </si>
  <si>
    <t>Do policies/laws have implementation plans?</t>
  </si>
  <si>
    <t>Are the implementation plans costed?</t>
  </si>
  <si>
    <t>Are the implementation plans complete – meaning do they cover every aspect of the policy or law?</t>
  </si>
  <si>
    <t>Have attempts been made to address policy barriers?</t>
  </si>
  <si>
    <t>Have policy barriers been removed?</t>
  </si>
  <si>
    <t>Costed action/implementation plan developed</t>
  </si>
  <si>
    <t>IR4</t>
  </si>
  <si>
    <t xml:space="preserve">Evidence-based data or information used to inform advocacy, policy dialogue, policy development, planning, resource allocation, budgeting, program design, guidelines, regulations, program improvement and management </t>
  </si>
  <si>
    <t>Evidence of data used to set RH/FP strategy</t>
  </si>
  <si>
    <t>Evidence of data used  in creation of national SRH/FP policies</t>
  </si>
  <si>
    <t>Evidence of data used  in creation of RH guidelines</t>
  </si>
  <si>
    <t>Evidence of costing data used in creation of RH/FP policy implementation plan</t>
  </si>
  <si>
    <t>Evidence of data used in creation of advocacy messages</t>
  </si>
  <si>
    <t>Do current national health standards exist?</t>
  </si>
  <si>
    <t>Is there a national research agenda for FP?</t>
  </si>
  <si>
    <t>Are there currently any research projects ongoing from this agenda?</t>
  </si>
  <si>
    <t>Were there any research projects from this agenda completed within the last year?</t>
  </si>
  <si>
    <t>IR5</t>
  </si>
  <si>
    <t xml:space="preserve">Individual or institutional capacity strengthened in the public sector, civil society, and private sector to assume leadership and/or support the family planning agenda </t>
  </si>
  <si>
    <t>IR5.1: Evidence of  entities provided with donor assistance that demonstrate capacity to independently implement repositioning family planning activities</t>
  </si>
  <si>
    <t>IR5.2: Evidence of government departments or other entities established or strengthened to support the family planning agenda</t>
  </si>
  <si>
    <t>Is there a government led family planning program?</t>
  </si>
  <si>
    <t>Is the FP program located within the appropriate ministry?</t>
  </si>
  <si>
    <t>Is there a parliamentary sub-committee on SRH/FP?</t>
  </si>
  <si>
    <t>IR5.3: Evidence of targeted public and private sector officials, FBO, or community leaders publicly demonstrating new or increased commitment to FP</t>
  </si>
  <si>
    <t>Are any of these centers involved in:</t>
  </si>
  <si>
    <t>Green</t>
  </si>
  <si>
    <t>Yellow</t>
  </si>
  <si>
    <t>Orange</t>
  </si>
  <si>
    <t>Red</t>
  </si>
  <si>
    <t>Greater</t>
  </si>
  <si>
    <t>Equal</t>
  </si>
  <si>
    <t>Below</t>
  </si>
  <si>
    <t>How frequently does the structure /group meet?</t>
  </si>
  <si>
    <t>At least once per quarter</t>
  </si>
  <si>
    <t>Twice per year</t>
  </si>
  <si>
    <t>Once per year</t>
  </si>
  <si>
    <t>Rarely</t>
  </si>
  <si>
    <t>Do the plans address another important underserved population?</t>
  </si>
  <si>
    <t>Do the national standards:</t>
  </si>
  <si>
    <t>ensure contraceptive choice by making a wide range of family planning methods available?</t>
  </si>
  <si>
    <t>provide family planning counseling and services at the same time and location where women receive services related to spontaneous or induced abortion?</t>
  </si>
  <si>
    <t>support distribution of a wide range of family planning methods and promotion of healthy contraceptive behaviors through social marketing?</t>
  </si>
  <si>
    <t>provide a wide range of family planning methods through mobile outreach services?</t>
  </si>
  <si>
    <t>offer family planning services to postpartum women (up to 12 months after birth), such as screening women during routine child immunization contacts?</t>
  </si>
  <si>
    <t>Other example of data use for RH/FP?</t>
  </si>
  <si>
    <t>Advocacy?</t>
  </si>
  <si>
    <t>Research?</t>
  </si>
  <si>
    <t>Training healthcare workers?</t>
  </si>
  <si>
    <t>FP related education?</t>
  </si>
  <si>
    <t>SO</t>
  </si>
  <si>
    <t>OVERALL</t>
  </si>
  <si>
    <t>Quick Assessment of Progress in RH/FP Policy</t>
  </si>
  <si>
    <t xml:space="preserve">% of responses in each category </t>
  </si>
  <si>
    <t>Have new financing mechanisms for family planning been identified, tested, and or scaled-up in the last 2 years?</t>
  </si>
  <si>
    <t>Yes, scaled-up</t>
  </si>
  <si>
    <t>Yes, tested</t>
  </si>
  <si>
    <t>No, none</t>
  </si>
  <si>
    <t>Have new and/or increased resources been committed to FP in the last 2 years?</t>
  </si>
  <si>
    <t>Is there evidence of FP incorporated into national strategic and development plans? (non-FP)</t>
  </si>
  <si>
    <t>Do the plans address FP needs of youth?</t>
  </si>
  <si>
    <t>Do plans outline / address male involvement in FP?</t>
  </si>
  <si>
    <t>Are there dissemination, awareness raising and education activities to promote the policy?</t>
  </si>
  <si>
    <t>Have policy barriers been identified?</t>
  </si>
  <si>
    <t>Are there accountability measures and/or a monitoring plan for implementation of the policy?</t>
  </si>
  <si>
    <t>Evidence of FP policy incorporated by sub-national levels</t>
  </si>
  <si>
    <t>Is there a multisectoral structure or group to strengthen FP?</t>
  </si>
  <si>
    <t>Does the group have government support or authority?</t>
  </si>
  <si>
    <t>Public sector:</t>
  </si>
  <si>
    <t>Health</t>
  </si>
  <si>
    <t>Gender / Women's Affairs</t>
  </si>
  <si>
    <t>IR2.4: Evidence of government support for private sector participation in FP</t>
  </si>
  <si>
    <t>Are there barriers to private sector participation which need to be addressed?</t>
  </si>
  <si>
    <t>train, equip, and support community health workers (CHWs) to provide a wide range of family planning methods?</t>
  </si>
  <si>
    <t xml:space="preserve">train and support pharmacists and drug shop keepers to provide a wide range of family planning methods? </t>
  </si>
  <si>
    <t>Is there funding allocated to implement this research agenda?</t>
  </si>
  <si>
    <t>Are local CBOs independently implementing repositioning FP activities?</t>
  </si>
  <si>
    <t>Is the public sector independently implementing repositioning FP activities?</t>
  </si>
  <si>
    <t>Are local civil society groups independently implementing repositioning FP activities?</t>
  </si>
  <si>
    <t xml:space="preserve">Evidence of civil society involved in FP/population program design, budgeting, or implementation </t>
  </si>
  <si>
    <t xml:space="preserve">IR4.4: Evidence of in-country organizational technical capacity for the collection, analysis and communication of FP information </t>
  </si>
  <si>
    <t>IR4.3: Evidence of a defined and funded research agenda in family planning</t>
  </si>
  <si>
    <t>IR4.2:  Evidence of international family planning best practices incorporated into national health standards</t>
  </si>
  <si>
    <t>IR4.1:  Evidence of data or information used to support repositioning family planning efforts</t>
  </si>
  <si>
    <t>IR3.1:  Existence of national or subnational policies or strategic plans that promote access to family planning services and information</t>
  </si>
  <si>
    <t>IR3.2:  Existence of national or subnational policies or strategic plans that promote access to family planning services and information for underserved populations</t>
  </si>
  <si>
    <t xml:space="preserve">IR3.3: Documentation of instances in which a formal implementation or operational directive or plan is issued to accompany a national or subnational FP policy </t>
  </si>
  <si>
    <t>IR3.4:  Evidence that policy barriers to access to family planning services and information have been identified, and/or removed</t>
  </si>
  <si>
    <t>IR3.5:  Evidence of the implementation of policies that promote family planning services  and information</t>
  </si>
  <si>
    <t>IR2.3:  Evidence of multisectoral structures that are established or strengthened to promote FP policy</t>
  </si>
  <si>
    <t>IR2.2:  Evidence of governments engaging multiple sectors in family planning activities</t>
  </si>
  <si>
    <t>IR2.1:  Evidence of family planning programs incorporated into national strategic and development plans</t>
  </si>
  <si>
    <t>IR1.4: New and/or increased resources are committed to FP in the last two years</t>
  </si>
  <si>
    <t>IR1.3: Total resources allocated to FP (by source and by activity)</t>
  </si>
  <si>
    <t>IR1.2: Evidence of new financing mechanisms for family planning identified, tested, and / or scaled-up</t>
  </si>
  <si>
    <t>IR1.1: Total resources spent on FP (by source and by activity/program area</t>
  </si>
  <si>
    <t>SO.1:  Instances of a government-led council, coalition or entity that oversees and actively manages  the family planning program</t>
  </si>
  <si>
    <t>SO.2: Evidence of documented improvement in the enabling environment for family planning using a validated instrument</t>
  </si>
  <si>
    <t>Do recent speeches, written statements, Op-ed pieces, blogs, etc. by traditional or religious leaders show support for FP?</t>
  </si>
  <si>
    <t>Is there a national university or research institution that has at least one department focused on FP/SRH/Demography?</t>
  </si>
  <si>
    <t>Is there a regional university or research institution that has at least one department focused on FP/SRH/Demography?</t>
  </si>
  <si>
    <t>Is there a government-led council or coalition that oversees FP?</t>
  </si>
  <si>
    <t>Does the council or coalition actively coordinate and manage the national FP program?</t>
  </si>
  <si>
    <t>Does the council or coalition have influence?</t>
  </si>
  <si>
    <t>Yes, identified</t>
  </si>
  <si>
    <t xml:space="preserve">What percent of the overall government health budget is spent on FP/SRH? </t>
  </si>
  <si>
    <t>SO.3:  Evidence of FP policies implemented, resources allocated and subsequently used in relation to the same FP policies</t>
  </si>
  <si>
    <t>Capacity Building</t>
  </si>
  <si>
    <t>Service Delivery</t>
  </si>
  <si>
    <t>Advocacy</t>
  </si>
  <si>
    <t>Commodities</t>
  </si>
  <si>
    <t>Government</t>
  </si>
  <si>
    <t>Donors</t>
  </si>
  <si>
    <t>FP User</t>
  </si>
  <si>
    <t>Management / HMIS</t>
  </si>
  <si>
    <t>Money</t>
  </si>
  <si>
    <t>No, amount decreased</t>
  </si>
  <si>
    <t>Yes, most sectors</t>
  </si>
  <si>
    <t>Several sectors</t>
  </si>
  <si>
    <t>Only a few sectors</t>
  </si>
  <si>
    <t>None at all</t>
  </si>
  <si>
    <t>Complete collaboration</t>
  </si>
  <si>
    <t>Some collaboration</t>
  </si>
  <si>
    <t>Minimal collaboration</t>
  </si>
  <si>
    <t>Does not apply</t>
  </si>
  <si>
    <t>Frequent</t>
  </si>
  <si>
    <t>Adequate</t>
  </si>
  <si>
    <t>Minimal</t>
  </si>
  <si>
    <t>Little to none</t>
  </si>
  <si>
    <t>A few</t>
  </si>
  <si>
    <t>Many</t>
  </si>
  <si>
    <t>A significant number</t>
  </si>
  <si>
    <t>Yes, on schedule</t>
  </si>
  <si>
    <t>Yes, with few delays</t>
  </si>
  <si>
    <t>Yes, with many delays</t>
  </si>
  <si>
    <t>No, not started</t>
  </si>
  <si>
    <t>Yes, comprehensive support</t>
  </si>
  <si>
    <t>Yes, moderate support</t>
  </si>
  <si>
    <t>Ignore issue</t>
  </si>
  <si>
    <t>Oppose</t>
  </si>
  <si>
    <t>Do recent speeches, written statements, Op-ed pieces, blogs, etc. by public sector leaders show support for FP?</t>
  </si>
  <si>
    <t>Do recent speeches, written statements, Op-ed pieces, blogs, etc. by private sector leaders show support for FP?</t>
  </si>
  <si>
    <t>Do recent speeches, written statements, Op-ed pieces, blogs, etc. by civil society leaders show support for FP?</t>
  </si>
  <si>
    <t>IR5.4: Evidence of regional/national centers or collaboratives for shared education and research in family planning</t>
  </si>
  <si>
    <t>Is the private sector independently implementing repositioning FP activities?</t>
  </si>
  <si>
    <t>Does the council or coalition have its own funding?</t>
  </si>
  <si>
    <t>Does the council or coalition control how funding is allocated?</t>
  </si>
  <si>
    <t>Do the following ministries have policies or strategies that include FP or SRH?</t>
  </si>
  <si>
    <t>Gender</t>
  </si>
  <si>
    <t>Is the government engaging the following sectors/disciplines in FP activities?</t>
  </si>
  <si>
    <t>Pharmacists</t>
  </si>
  <si>
    <t>Private facilities</t>
  </si>
  <si>
    <t>Other business</t>
  </si>
  <si>
    <t>Private provider</t>
  </si>
  <si>
    <t xml:space="preserve">   Local NGOs</t>
  </si>
  <si>
    <t>If so, which sectors / disciplines are represented?</t>
  </si>
  <si>
    <t>Private sector:</t>
  </si>
  <si>
    <t>Does the government support or enhance the private sector's efforts to provide FP through any of the following incentives?</t>
  </si>
  <si>
    <t>Technical support</t>
  </si>
  <si>
    <t>Space / facilities</t>
  </si>
  <si>
    <t>Tax Breaks</t>
  </si>
  <si>
    <t>At the national level</t>
  </si>
  <si>
    <t>At the subnational level</t>
  </si>
  <si>
    <t>Is the head of the FP program located in the heirarchy of the ministry in a position that provides adequate authority to accomplish objectives?</t>
  </si>
  <si>
    <t>What is the level of activity of the sub-committee?</t>
  </si>
  <si>
    <t>Does the ministry responsible for FP have staff with the knowledge needed to:</t>
  </si>
  <si>
    <t>Collect data</t>
  </si>
  <si>
    <t>Analyze data</t>
  </si>
  <si>
    <t>Interpret data</t>
  </si>
  <si>
    <t>Communicate data</t>
  </si>
  <si>
    <t>Does the ministry responsible for FP have the resources (computer, software, etc.) needed to:</t>
  </si>
  <si>
    <t>Does the ministry responsible for FP have sufficient staff to:</t>
  </si>
  <si>
    <t>Yes, complete control</t>
  </si>
  <si>
    <t>Yes, some influence</t>
  </si>
  <si>
    <t>Limited influence</t>
  </si>
  <si>
    <t>No control or influence</t>
  </si>
  <si>
    <t>Applicable</t>
  </si>
  <si>
    <t>Not applicable</t>
  </si>
  <si>
    <t>Applicable?</t>
  </si>
  <si>
    <t>Regularly/adequately engaged</t>
  </si>
  <si>
    <t>Sometimes engaged</t>
  </si>
  <si>
    <t>Opposed</t>
  </si>
  <si>
    <t>Public sector</t>
  </si>
  <si>
    <t>Completed</t>
  </si>
  <si>
    <t>Not started</t>
  </si>
  <si>
    <t>In progress</t>
  </si>
  <si>
    <t>Just started</t>
  </si>
  <si>
    <t>Yes, completely funded</t>
  </si>
  <si>
    <t>Yes, mostly funded</t>
  </si>
  <si>
    <t>Yes, partially funded</t>
  </si>
  <si>
    <t>No, not funded</t>
  </si>
  <si>
    <t>N/A, not applicable</t>
  </si>
  <si>
    <t>Yes, formal committee</t>
  </si>
  <si>
    <t>Yes, informal committee</t>
  </si>
  <si>
    <t>Regularly meets</t>
  </si>
  <si>
    <t>Available for action</t>
  </si>
  <si>
    <t>Requires motivation</t>
  </si>
  <si>
    <t>Very little activity</t>
  </si>
  <si>
    <t>No, amount unchanged</t>
  </si>
  <si>
    <t>Yes, significant increase</t>
  </si>
  <si>
    <t>Yes, minor increase</t>
  </si>
  <si>
    <t>Guide to scoring multiple data point questions</t>
  </si>
  <si>
    <t>Have been invited</t>
  </si>
  <si>
    <t>Not involved</t>
  </si>
  <si>
    <t>Regularly involved</t>
  </si>
  <si>
    <t>Adequately involved</t>
  </si>
  <si>
    <t>Not engaged</t>
  </si>
  <si>
    <r>
      <rPr>
        <sz val="11"/>
        <rFont val="Calibri"/>
        <family val="2"/>
        <scheme val="minor"/>
      </rPr>
      <t xml:space="preserve">Have </t>
    </r>
    <r>
      <rPr>
        <sz val="12"/>
        <rFont val="Calibri"/>
        <family val="2"/>
        <scheme val="minor"/>
      </rPr>
      <t>activities from the costed implementation plan been carried out in support of the policy?</t>
    </r>
  </si>
  <si>
    <t>Hide these columns</t>
  </si>
  <si>
    <t>Current status</t>
  </si>
  <si>
    <t>Recent trend</t>
  </si>
  <si>
    <t>Trending up, Pt1&lt;Pt2</t>
  </si>
  <si>
    <t>Data point 1 = "Pt1"</t>
  </si>
  <si>
    <t>Data point 2 = "Pt2"</t>
  </si>
  <si>
    <t>Regional avg = "Avg"</t>
  </si>
  <si>
    <t>No change, Pt1=Pt2</t>
  </si>
  <si>
    <t>Trending down, Pt1&gt;Pt2</t>
  </si>
  <si>
    <t>Trending up
Pt1&lt;Pt2</t>
  </si>
  <si>
    <t>Trending down
Pt1&gt;Pt2</t>
  </si>
  <si>
    <t>Below average
Pt2&lt;Avg</t>
  </si>
  <si>
    <t>Above average
Pt2&gt;Avg</t>
  </si>
  <si>
    <t>Two data points with regional average</t>
  </si>
  <si>
    <t>SO.1.1</t>
  </si>
  <si>
    <t>SO.1.2</t>
  </si>
  <si>
    <t>SO.1.3</t>
  </si>
  <si>
    <t>SO.1.4</t>
  </si>
  <si>
    <t>SO.1.5</t>
  </si>
  <si>
    <t>SO.2.1</t>
  </si>
  <si>
    <t>SO.2.2</t>
  </si>
  <si>
    <t>SO.2.3</t>
  </si>
  <si>
    <t>SO.2.4</t>
  </si>
  <si>
    <t>SO.2.5</t>
  </si>
  <si>
    <t>SO.3.1</t>
  </si>
  <si>
    <t>SO.3.2</t>
  </si>
  <si>
    <t>SO.3.3</t>
  </si>
  <si>
    <t>SO.3.4</t>
  </si>
  <si>
    <t>RED</t>
  </si>
  <si>
    <t>ORANGE</t>
  </si>
  <si>
    <t>YELLOW</t>
  </si>
  <si>
    <t>GREEN</t>
  </si>
  <si>
    <t>Number</t>
  </si>
  <si>
    <t>Question</t>
  </si>
  <si>
    <t>IR1.1.1</t>
  </si>
  <si>
    <t>IR1.1.2</t>
  </si>
  <si>
    <t>IR1.1.3</t>
  </si>
  <si>
    <t>IR1.1.4</t>
  </si>
  <si>
    <t>IR1.1.5</t>
  </si>
  <si>
    <t>IR1.1.6</t>
  </si>
  <si>
    <t>IR1.1.7</t>
  </si>
  <si>
    <t>IR1.1.8</t>
  </si>
  <si>
    <t>IR1.1.9</t>
  </si>
  <si>
    <t>IR1.1.10</t>
  </si>
  <si>
    <t>IR1.1.11</t>
  </si>
  <si>
    <t>IR1.2.1</t>
  </si>
  <si>
    <t>IR1.3.1</t>
  </si>
  <si>
    <t>IR1.3.2</t>
  </si>
  <si>
    <t>IR1.3.3</t>
  </si>
  <si>
    <t>IR1.3.4</t>
  </si>
  <si>
    <t>IR1.3.5</t>
  </si>
  <si>
    <t>IR1.3.6</t>
  </si>
  <si>
    <t>IR1.3.7</t>
  </si>
  <si>
    <t>IR1.3.8</t>
  </si>
  <si>
    <t>IR1.3.9</t>
  </si>
  <si>
    <t>IR1.3.10</t>
  </si>
  <si>
    <t>IR1.4.1</t>
  </si>
  <si>
    <t>IR1.4.2</t>
  </si>
  <si>
    <t>IR2.1.1</t>
  </si>
  <si>
    <t>IR2.1.2</t>
  </si>
  <si>
    <t>IR2.1.3</t>
  </si>
  <si>
    <t>IR2.1.4</t>
  </si>
  <si>
    <t>IR2.1.5</t>
  </si>
  <si>
    <t>IR2.1.6</t>
  </si>
  <si>
    <t>IR2.1.7</t>
  </si>
  <si>
    <t>IR2.1.8</t>
  </si>
  <si>
    <t>IR2.2.1</t>
  </si>
  <si>
    <t>IR2.2.2</t>
  </si>
  <si>
    <t>IR2.2.3</t>
  </si>
  <si>
    <t>IR2.2.4</t>
  </si>
  <si>
    <t>IR2.2.5</t>
  </si>
  <si>
    <t>IR2.2.6</t>
  </si>
  <si>
    <t>IR2.2.7</t>
  </si>
  <si>
    <t>IR2.2.8</t>
  </si>
  <si>
    <t>IR2.2.9</t>
  </si>
  <si>
    <t>IR2.2.10</t>
  </si>
  <si>
    <t>IR2.2.11</t>
  </si>
  <si>
    <t>IR2.2.12</t>
  </si>
  <si>
    <t>IR2.2.13</t>
  </si>
  <si>
    <t>IR2.2.14</t>
  </si>
  <si>
    <t>IR2.2.15</t>
  </si>
  <si>
    <t>IR2.3.1</t>
  </si>
  <si>
    <t>IR2.3.2</t>
  </si>
  <si>
    <t>IR2.3.3</t>
  </si>
  <si>
    <t>IR2.3.4</t>
  </si>
  <si>
    <t>IR2.3.5</t>
  </si>
  <si>
    <t>IR2.3.6</t>
  </si>
  <si>
    <t>IR2.3.7</t>
  </si>
  <si>
    <t>IR2.3.8</t>
  </si>
  <si>
    <t>IR2.3.9</t>
  </si>
  <si>
    <t>IR2.3.10</t>
  </si>
  <si>
    <t>IR2.3.11</t>
  </si>
  <si>
    <t>IR2.3.12</t>
  </si>
  <si>
    <t>IR2.3.13</t>
  </si>
  <si>
    <t>IR2.3.14</t>
  </si>
  <si>
    <t>IR2.3.15</t>
  </si>
  <si>
    <t>IR2.3.16</t>
  </si>
  <si>
    <t>IR2.3.17</t>
  </si>
  <si>
    <t>IR2.3.18</t>
  </si>
  <si>
    <t>IR2.4.1</t>
  </si>
  <si>
    <t>IR2.4.2</t>
  </si>
  <si>
    <t>IR2.4.3</t>
  </si>
  <si>
    <t>IR2.4.4</t>
  </si>
  <si>
    <t>IR2.4.5</t>
  </si>
  <si>
    <t>IR3.1.1</t>
  </si>
  <si>
    <t>IR3.1.2</t>
  </si>
  <si>
    <t>IR3.1.3</t>
  </si>
  <si>
    <t>IR3.1.4</t>
  </si>
  <si>
    <t>IR3.1.5</t>
  </si>
  <si>
    <t>IR3.2.1</t>
  </si>
  <si>
    <t>IR3.2.2</t>
  </si>
  <si>
    <t>IR3.2.3</t>
  </si>
  <si>
    <t>IR3.2.4</t>
  </si>
  <si>
    <t>IR3.2.5</t>
  </si>
  <si>
    <t>IR3.2.6</t>
  </si>
  <si>
    <t>IR3.2.7</t>
  </si>
  <si>
    <t>IR3.2.8</t>
  </si>
  <si>
    <t>IR3.2.9</t>
  </si>
  <si>
    <t>IR3.3.1</t>
  </si>
  <si>
    <t>IR3.3.2</t>
  </si>
  <si>
    <t>IR3.3.3</t>
  </si>
  <si>
    <t>IR3.4.1</t>
  </si>
  <si>
    <t>IR3.4.2</t>
  </si>
  <si>
    <t>IR3.4.3</t>
  </si>
  <si>
    <t>IR3.4.4</t>
  </si>
  <si>
    <t>IR3.5.1</t>
  </si>
  <si>
    <t>IR3.5.2</t>
  </si>
  <si>
    <t>IR3.5.3</t>
  </si>
  <si>
    <t>IR3.5.4</t>
  </si>
  <si>
    <t>IR3.5.5</t>
  </si>
  <si>
    <t>IR4.1.1</t>
  </si>
  <si>
    <t>IR4.1.2</t>
  </si>
  <si>
    <t>IR4.1.3</t>
  </si>
  <si>
    <t>IR4.1.4</t>
  </si>
  <si>
    <t>IR4.1.5</t>
  </si>
  <si>
    <t>IR4.1.6</t>
  </si>
  <si>
    <t>IR4.1.7</t>
  </si>
  <si>
    <t>IR4.2.1</t>
  </si>
  <si>
    <t>IR4.2.2</t>
  </si>
  <si>
    <t>IR4.2.3</t>
  </si>
  <si>
    <t>IR4.2.4</t>
  </si>
  <si>
    <t>IR4.2.5</t>
  </si>
  <si>
    <t>IR4.2.6</t>
  </si>
  <si>
    <t>IR4.2.7</t>
  </si>
  <si>
    <t>IR4.2.8</t>
  </si>
  <si>
    <t>IR4.3.1</t>
  </si>
  <si>
    <t>IR4.3.2</t>
  </si>
  <si>
    <t>IR4.3.3</t>
  </si>
  <si>
    <t>IR4.3.4</t>
  </si>
  <si>
    <t>IR4.4.1</t>
  </si>
  <si>
    <t>IR4.4.2</t>
  </si>
  <si>
    <t>IR4.4.3</t>
  </si>
  <si>
    <t>IR4.4.4</t>
  </si>
  <si>
    <t>IR4.4.5</t>
  </si>
  <si>
    <t>IR4.4.6</t>
  </si>
  <si>
    <t>IR4.4.7</t>
  </si>
  <si>
    <t>IR4.4.8</t>
  </si>
  <si>
    <t>IR4.4.9</t>
  </si>
  <si>
    <t>IR4.4.10</t>
  </si>
  <si>
    <t>IR4.4.11</t>
  </si>
  <si>
    <t>IR4.4.12</t>
  </si>
  <si>
    <t>IR5.1.1</t>
  </si>
  <si>
    <t>IR5.1.2</t>
  </si>
  <si>
    <t>IR5.1.3</t>
  </si>
  <si>
    <t>IR5.1.4</t>
  </si>
  <si>
    <t>IR5.1.5</t>
  </si>
  <si>
    <t>IR5.2.1</t>
  </si>
  <si>
    <t>IR5.2.2</t>
  </si>
  <si>
    <t>IR5.2.3</t>
  </si>
  <si>
    <t>IR5.2.4</t>
  </si>
  <si>
    <t>IR5.2.5</t>
  </si>
  <si>
    <t>IR5.3.1</t>
  </si>
  <si>
    <t>IR5.3.2</t>
  </si>
  <si>
    <t>IR5.3.3</t>
  </si>
  <si>
    <t>IR5.3.4</t>
  </si>
  <si>
    <t>IR5.4.1</t>
  </si>
  <si>
    <t>IR5.4.2</t>
  </si>
  <si>
    <t>IR5.4.3</t>
  </si>
  <si>
    <t>IR5.4.4</t>
  </si>
  <si>
    <t>IR5.4.5</t>
  </si>
  <si>
    <t>IR5.4.6</t>
  </si>
  <si>
    <t>Green, Yellow</t>
  </si>
  <si>
    <t>Orange, Red</t>
  </si>
  <si>
    <t>Trend</t>
  </si>
  <si>
    <t>No data</t>
  </si>
  <si>
    <t>Equal to average
Pt2=Avg</t>
  </si>
  <si>
    <t>Flat, no change
Pt1=Pt2</t>
  </si>
  <si>
    <t>IR3.3.1 is "No, not at all"</t>
  </si>
  <si>
    <t>IR3.5.1 is "No"</t>
  </si>
  <si>
    <t>IR4.2.1 is "No"</t>
  </si>
  <si>
    <t>IR4.3.1 is "Not started" or "Just started"</t>
  </si>
  <si>
    <t>IR5.4.1 is "No"</t>
  </si>
  <si>
    <t>IR5.4.2 is "No"</t>
  </si>
  <si>
    <t>No regional target</t>
  </si>
  <si>
    <t>IR2.3.1 is "No"</t>
  </si>
  <si>
    <t>Point 2 relative to region</t>
  </si>
  <si>
    <t>SO.1.1 is "No"</t>
  </si>
  <si>
    <r>
      <t xml:space="preserve">Data Point 1
</t>
    </r>
    <r>
      <rPr>
        <i/>
        <sz val="13"/>
        <color theme="1"/>
        <rFont val="Calibri"/>
        <family val="2"/>
        <scheme val="minor"/>
      </rPr>
      <t>(required)</t>
    </r>
  </si>
  <si>
    <r>
      <t xml:space="preserve">Data Point 2
</t>
    </r>
    <r>
      <rPr>
        <i/>
        <sz val="13"/>
        <color theme="1"/>
        <rFont val="Calibri"/>
        <family val="2"/>
        <scheme val="minor"/>
      </rPr>
      <t>(required)</t>
    </r>
  </si>
  <si>
    <r>
      <t>Regional or Target</t>
    </r>
    <r>
      <rPr>
        <sz val="13"/>
        <rFont val="Calibri"/>
        <family val="2"/>
        <scheme val="minor"/>
      </rPr>
      <t xml:space="preserve"> </t>
    </r>
    <r>
      <rPr>
        <i/>
        <sz val="13"/>
        <rFont val="Calibri"/>
        <family val="2"/>
        <scheme val="minor"/>
      </rPr>
      <t>(optional)</t>
    </r>
  </si>
  <si>
    <r>
      <t xml:space="preserve">Regional or Target </t>
    </r>
    <r>
      <rPr>
        <i/>
        <sz val="13"/>
        <color theme="1"/>
        <rFont val="Calibri"/>
        <family val="2"/>
        <scheme val="minor"/>
      </rPr>
      <t>(optional)</t>
    </r>
  </si>
  <si>
    <t>Intermediate Result 1</t>
  </si>
  <si>
    <t>Two data points without regional average</t>
  </si>
  <si>
    <t>Hide/Show</t>
  </si>
  <si>
    <t>Show</t>
  </si>
  <si>
    <t>Total or breakdown</t>
  </si>
  <si>
    <t>IR1.1.12</t>
  </si>
  <si>
    <t>IR1.1.13</t>
  </si>
  <si>
    <t>Other</t>
  </si>
  <si>
    <t>(specify)</t>
  </si>
  <si>
    <t>IR1.3.11</t>
  </si>
  <si>
    <t>IR1.3.12</t>
  </si>
  <si>
    <t>Total FP spending</t>
  </si>
  <si>
    <r>
      <t xml:space="preserve">How much was spent on FP from </t>
    </r>
    <r>
      <rPr>
        <b/>
        <sz val="11"/>
        <color theme="1"/>
        <rFont val="Calibri"/>
        <family val="2"/>
        <scheme val="minor"/>
      </rPr>
      <t>all sources</t>
    </r>
    <r>
      <rPr>
        <sz val="11"/>
        <color theme="1"/>
        <rFont val="Calibri"/>
        <family val="2"/>
        <scheme val="minor"/>
      </rPr>
      <t xml:space="preserve"> in the last budget year?</t>
    </r>
  </si>
  <si>
    <t>Totals</t>
  </si>
  <si>
    <t>Total FP allocation</t>
  </si>
  <si>
    <r>
      <t xml:space="preserve">How much was allocated to FP from </t>
    </r>
    <r>
      <rPr>
        <b/>
        <sz val="11"/>
        <rFont val="Calibri"/>
        <family val="2"/>
        <scheme val="minor"/>
      </rPr>
      <t>all sources</t>
    </r>
    <r>
      <rPr>
        <sz val="11"/>
        <rFont val="Calibri"/>
        <family val="2"/>
        <scheme val="minor"/>
      </rPr>
      <t xml:space="preserve"> in the last budget year?</t>
    </r>
  </si>
  <si>
    <t>How much was spent on FP from the following sources in the last budget year?</t>
  </si>
  <si>
    <t>How much was allocated to FP from the following sources in the last budget year?</t>
  </si>
  <si>
    <t>FP spending according to source</t>
  </si>
  <si>
    <t>FP allocation according to source</t>
  </si>
  <si>
    <t>IR2.2.16</t>
  </si>
  <si>
    <t>IR2.3.19</t>
  </si>
  <si>
    <t>IR2.4.6</t>
  </si>
  <si>
    <t>IR2.4.7</t>
  </si>
  <si>
    <t>Total FP spending or breakdown according to source?</t>
  </si>
  <si>
    <t>Total FP allocation or breakdown according to source?</t>
  </si>
  <si>
    <t>Intermediate Result 2</t>
  </si>
  <si>
    <t>Intermediate Result 3</t>
  </si>
  <si>
    <t>Intermediate Result 4</t>
  </si>
  <si>
    <t>Intermediate Result 5</t>
  </si>
  <si>
    <t>Adoption and implementation of policies that improve equitable and affordable access to high-quality family planning services and information</t>
  </si>
  <si>
    <r>
      <t xml:space="preserve">Does the most recent CS Index show improvement in the FP enabling environment? </t>
    </r>
    <r>
      <rPr>
        <i/>
        <sz val="11"/>
        <rFont val="Calibri"/>
        <family val="2"/>
        <scheme val="minor"/>
      </rPr>
      <t>(Please enter most recent score along with a historical score and regional comparison)</t>
    </r>
  </si>
  <si>
    <r>
      <t xml:space="preserve">Does the most recent Maternal and Neonatal Program Effort Index (MNPI) show improvement in the FP enabling environment? </t>
    </r>
    <r>
      <rPr>
        <i/>
        <sz val="11"/>
        <rFont val="Calibri"/>
        <family val="2"/>
        <scheme val="minor"/>
      </rPr>
      <t>(Please enter most recent score along with a historical score and regional comparison)</t>
    </r>
  </si>
  <si>
    <r>
      <t xml:space="preserve">Is there another validated measure that shows improvement in the FP enabling environment? </t>
    </r>
    <r>
      <rPr>
        <i/>
        <sz val="11"/>
        <rFont val="Calibri"/>
        <family val="2"/>
        <scheme val="minor"/>
      </rPr>
      <t>(specify measure in comments and enter most recent score along with a historical score and regional comparison)</t>
    </r>
  </si>
  <si>
    <r>
      <t xml:space="preserve">Does the most recent PES show improvement in the FP enabling environment? </t>
    </r>
    <r>
      <rPr>
        <i/>
        <sz val="11"/>
        <rFont val="Calibri"/>
        <family val="2"/>
        <scheme val="minor"/>
      </rPr>
      <t>(Please enter most recent score along with a historical score and regional comparison)</t>
    </r>
  </si>
  <si>
    <r>
      <t xml:space="preserve">Does the most recent FPES show improvement in the FP enabling environment? </t>
    </r>
    <r>
      <rPr>
        <i/>
        <sz val="11"/>
        <rFont val="Calibri"/>
        <family val="2"/>
        <scheme val="minor"/>
      </rPr>
      <t>(Please enter most recent score along with a historical score and regional comparison)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</si>
</sst>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4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16"/>
      <color rgb="FF000000"/>
      <name val="Calibri"/>
      <family val="2"/>
      <scheme val="minor"/>
    </font>
    <font>
      <b/>
      <sz val="13.2"/>
      <color rgb="FF000000"/>
      <name val="Calibri"/>
      <family val="2"/>
      <scheme val="minor"/>
    </font>
    <font>
      <sz val="11"/>
      <name val="Calibri"/>
      <family val="2"/>
      <scheme val="minor"/>
    </font>
    <font>
      <sz val="12"/>
      <name val="Calibri"/>
      <family val="2"/>
      <scheme val="minor"/>
    </font>
    <font>
      <i/>
      <sz val="11"/>
      <name val="Calibri"/>
      <family val="2"/>
      <scheme val="minor"/>
    </font>
    <font>
      <i/>
      <sz val="12"/>
      <name val="Calibri"/>
      <family val="2"/>
      <scheme val="minor"/>
    </font>
    <font>
      <sz val="11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8"/>
      <name val="Calibri"/>
      <family val="2"/>
      <scheme val="minor"/>
    </font>
    <font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i/>
      <sz val="13"/>
      <color theme="1"/>
      <name val="Calibri"/>
      <family val="2"/>
      <scheme val="minor"/>
    </font>
    <font>
      <b/>
      <sz val="13"/>
      <name val="Calibri"/>
      <family val="2"/>
      <scheme val="minor"/>
    </font>
    <font>
      <sz val="13"/>
      <name val="Calibri"/>
      <family val="2"/>
      <scheme val="minor"/>
    </font>
    <font>
      <i/>
      <sz val="13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20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CBEBE6"/>
        <bgColor indexed="64"/>
      </patternFill>
    </fill>
    <fill>
      <patternFill patternType="solid">
        <fgColor rgb="FFAAD2CD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4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00B050"/>
        <bgColor indexed="64"/>
      </patternFill>
    </fill>
  </fills>
  <borders count="5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theme="0" tint="-4.9989318521683403E-2"/>
      </bottom>
      <diagonal/>
    </border>
    <border>
      <left style="thin">
        <color indexed="64"/>
      </left>
      <right style="thin">
        <color indexed="64"/>
      </right>
      <top style="thin">
        <color theme="0" tint="-4.9989318521683403E-2"/>
      </top>
      <bottom/>
      <diagonal/>
    </border>
    <border>
      <left style="thin">
        <color indexed="64"/>
      </left>
      <right style="thin">
        <color indexed="64"/>
      </right>
      <top style="thin">
        <color theme="0" tint="-4.9989318521683403E-2"/>
      </top>
      <bottom style="thin">
        <color theme="0" tint="-4.9989318521683403E-2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0" tint="-4.9989318521683403E-2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28" fillId="0" borderId="0" applyFont="0" applyFill="0" applyBorder="0" applyAlignment="0" applyProtection="0"/>
  </cellStyleXfs>
  <cellXfs count="469">
    <xf numFmtId="0" fontId="0" fillId="0" borderId="0" xfId="0"/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5" fillId="0" borderId="0" xfId="0" applyFont="1"/>
    <xf numFmtId="0" fontId="0" fillId="0" borderId="1" xfId="0" applyBorder="1"/>
    <xf numFmtId="0" fontId="0" fillId="0" borderId="8" xfId="0" applyBorder="1"/>
    <xf numFmtId="0" fontId="0" fillId="0" borderId="6" xfId="0" applyBorder="1"/>
    <xf numFmtId="0" fontId="0" fillId="0" borderId="7" xfId="0" applyBorder="1"/>
    <xf numFmtId="0" fontId="0" fillId="0" borderId="11" xfId="0" applyBorder="1"/>
    <xf numFmtId="0" fontId="7" fillId="6" borderId="1" xfId="0" applyFont="1" applyFill="1" applyBorder="1" applyAlignment="1">
      <alignment horizontal="center"/>
    </xf>
    <xf numFmtId="0" fontId="7" fillId="6" borderId="1" xfId="0" applyFont="1" applyFill="1" applyBorder="1" applyAlignment="1">
      <alignment horizontal="center" wrapText="1"/>
    </xf>
    <xf numFmtId="0" fontId="0" fillId="0" borderId="1" xfId="0" applyFont="1" applyBorder="1"/>
    <xf numFmtId="0" fontId="0" fillId="0" borderId="0" xfId="0" applyFont="1"/>
    <xf numFmtId="0" fontId="0" fillId="0" borderId="0" xfId="0" applyFont="1" applyFill="1" applyAlignment="1">
      <alignment horizontal="center"/>
    </xf>
    <xf numFmtId="0" fontId="0" fillId="0" borderId="0" xfId="0" applyFont="1" applyFill="1"/>
    <xf numFmtId="0" fontId="0" fillId="0" borderId="0" xfId="0" applyFont="1" applyFill="1" applyBorder="1"/>
    <xf numFmtId="0" fontId="0" fillId="0" borderId="0" xfId="0" applyFont="1" applyFill="1" applyAlignment="1">
      <alignment horizontal="left"/>
    </xf>
    <xf numFmtId="0" fontId="0" fillId="0" borderId="14" xfId="0" applyFont="1" applyBorder="1" applyAlignment="1">
      <alignment horizontal="center"/>
    </xf>
    <xf numFmtId="0" fontId="0" fillId="0" borderId="6" xfId="0" applyFont="1" applyBorder="1"/>
    <xf numFmtId="0" fontId="0" fillId="0" borderId="8" xfId="0" applyFont="1" applyBorder="1"/>
    <xf numFmtId="0" fontId="0" fillId="0" borderId="7" xfId="0" applyFont="1" applyBorder="1"/>
    <xf numFmtId="0" fontId="0" fillId="5" borderId="4" xfId="0" applyFont="1" applyFill="1" applyBorder="1" applyAlignment="1">
      <alignment vertical="center" wrapText="1"/>
    </xf>
    <xf numFmtId="0" fontId="0" fillId="0" borderId="17" xfId="0" applyFont="1" applyBorder="1" applyAlignment="1">
      <alignment vertical="center" wrapText="1"/>
    </xf>
    <xf numFmtId="0" fontId="0" fillId="0" borderId="18" xfId="0" applyFont="1" applyBorder="1" applyAlignment="1">
      <alignment vertical="center" wrapText="1"/>
    </xf>
    <xf numFmtId="0" fontId="0" fillId="0" borderId="19" xfId="0" applyFont="1" applyBorder="1" applyAlignment="1">
      <alignment vertical="center" wrapText="1"/>
    </xf>
    <xf numFmtId="0" fontId="0" fillId="3" borderId="4" xfId="0" applyFont="1" applyFill="1" applyBorder="1"/>
    <xf numFmtId="0" fontId="0" fillId="3" borderId="1" xfId="0" applyFont="1" applyFill="1" applyBorder="1"/>
    <xf numFmtId="0" fontId="0" fillId="0" borderId="8" xfId="0" applyFont="1" applyFill="1" applyBorder="1"/>
    <xf numFmtId="0" fontId="0" fillId="0" borderId="16" xfId="0" applyFont="1" applyFill="1" applyBorder="1"/>
    <xf numFmtId="0" fontId="0" fillId="0" borderId="15" xfId="0" applyFont="1" applyFill="1" applyBorder="1"/>
    <xf numFmtId="0" fontId="0" fillId="0" borderId="15" xfId="0" applyBorder="1"/>
    <xf numFmtId="0" fontId="4" fillId="6" borderId="1" xfId="0" applyFont="1" applyFill="1" applyBorder="1" applyAlignment="1">
      <alignment horizontal="center" vertical="center" wrapText="1"/>
    </xf>
    <xf numFmtId="0" fontId="0" fillId="0" borderId="2" xfId="0" applyFont="1" applyBorder="1" applyAlignment="1">
      <alignment horizontal="left" vertical="center" wrapText="1" indent="4"/>
    </xf>
    <xf numFmtId="0" fontId="0" fillId="0" borderId="23" xfId="0" applyFont="1" applyBorder="1"/>
    <xf numFmtId="0" fontId="0" fillId="0" borderId="24" xfId="0" applyFont="1" applyBorder="1"/>
    <xf numFmtId="0" fontId="0" fillId="0" borderId="25" xfId="0" applyFont="1" applyBorder="1"/>
    <xf numFmtId="0" fontId="0" fillId="0" borderId="26" xfId="0" applyFont="1" applyBorder="1"/>
    <xf numFmtId="0" fontId="0" fillId="0" borderId="27" xfId="0" applyFont="1" applyBorder="1"/>
    <xf numFmtId="0" fontId="0" fillId="0" borderId="28" xfId="0" applyFont="1" applyBorder="1"/>
    <xf numFmtId="0" fontId="0" fillId="0" borderId="29" xfId="0" applyFont="1" applyBorder="1"/>
    <xf numFmtId="0" fontId="0" fillId="0" borderId="30" xfId="0" applyFont="1" applyBorder="1"/>
    <xf numFmtId="0" fontId="0" fillId="0" borderId="17" xfId="0" applyFont="1" applyBorder="1"/>
    <xf numFmtId="0" fontId="0" fillId="0" borderId="19" xfId="0" applyFont="1" applyBorder="1"/>
    <xf numFmtId="0" fontId="0" fillId="0" borderId="9" xfId="0" applyBorder="1"/>
    <xf numFmtId="0" fontId="0" fillId="0" borderId="16" xfId="0" applyBorder="1"/>
    <xf numFmtId="0" fontId="0" fillId="0" borderId="10" xfId="0" applyBorder="1"/>
    <xf numFmtId="0" fontId="0" fillId="0" borderId="0" xfId="0" applyBorder="1"/>
    <xf numFmtId="0" fontId="0" fillId="0" borderId="5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10" fillId="0" borderId="0" xfId="0" applyFont="1" applyAlignment="1">
      <alignment horizontal="center" vertical="center" readingOrder="1"/>
    </xf>
    <xf numFmtId="0" fontId="11" fillId="0" borderId="0" xfId="0" applyFont="1" applyAlignment="1">
      <alignment horizontal="center" vertical="center" readingOrder="1"/>
    </xf>
    <xf numFmtId="0" fontId="0" fillId="0" borderId="35" xfId="0" applyFont="1" applyBorder="1"/>
    <xf numFmtId="0" fontId="0" fillId="0" borderId="36" xfId="0" applyFont="1" applyBorder="1"/>
    <xf numFmtId="0" fontId="0" fillId="0" borderId="7" xfId="0" applyFont="1" applyFill="1" applyBorder="1"/>
    <xf numFmtId="0" fontId="0" fillId="0" borderId="6" xfId="0" applyFill="1" applyBorder="1"/>
    <xf numFmtId="0" fontId="0" fillId="0" borderId="8" xfId="0" applyFill="1" applyBorder="1"/>
    <xf numFmtId="0" fontId="0" fillId="0" borderId="7" xfId="0" applyFill="1" applyBorder="1"/>
    <xf numFmtId="0" fontId="0" fillId="0" borderId="13" xfId="0" applyBorder="1"/>
    <xf numFmtId="0" fontId="0" fillId="3" borderId="4" xfId="0" applyFont="1" applyFill="1" applyBorder="1"/>
    <xf numFmtId="0" fontId="0" fillId="0" borderId="23" xfId="0" applyFont="1" applyBorder="1" applyAlignment="1">
      <alignment vertical="center" wrapText="1"/>
    </xf>
    <xf numFmtId="0" fontId="0" fillId="0" borderId="25" xfId="0" applyFont="1" applyBorder="1" applyAlignment="1">
      <alignment vertical="center" wrapText="1"/>
    </xf>
    <xf numFmtId="0" fontId="0" fillId="0" borderId="26" xfId="0" applyFont="1" applyBorder="1" applyAlignment="1">
      <alignment vertical="center" wrapText="1"/>
    </xf>
    <xf numFmtId="0" fontId="0" fillId="0" borderId="27" xfId="0" applyFont="1" applyBorder="1" applyAlignment="1">
      <alignment vertical="center" wrapText="1"/>
    </xf>
    <xf numFmtId="0" fontId="0" fillId="0" borderId="28" xfId="0" applyFont="1" applyBorder="1" applyAlignment="1">
      <alignment vertical="center" wrapText="1"/>
    </xf>
    <xf numFmtId="0" fontId="0" fillId="0" borderId="30" xfId="0" applyFont="1" applyBorder="1" applyAlignment="1">
      <alignment vertical="center" wrapText="1"/>
    </xf>
    <xf numFmtId="0" fontId="0" fillId="5" borderId="13" xfId="0" applyFont="1" applyFill="1" applyBorder="1" applyAlignment="1">
      <alignment vertical="center" wrapText="1"/>
    </xf>
    <xf numFmtId="0" fontId="12" fillId="0" borderId="8" xfId="0" applyFont="1" applyBorder="1"/>
    <xf numFmtId="0" fontId="0" fillId="0" borderId="43" xfId="0" applyBorder="1"/>
    <xf numFmtId="0" fontId="5" fillId="0" borderId="8" xfId="0" applyFont="1" applyBorder="1"/>
    <xf numFmtId="0" fontId="12" fillId="0" borderId="0" xfId="0" applyFont="1" applyFill="1"/>
    <xf numFmtId="0" fontId="0" fillId="3" borderId="4" xfId="0" applyFont="1" applyFill="1" applyBorder="1" applyAlignment="1">
      <alignment vertical="center" wrapText="1"/>
    </xf>
    <xf numFmtId="0" fontId="12" fillId="0" borderId="0" xfId="0" applyFont="1"/>
    <xf numFmtId="0" fontId="1" fillId="0" borderId="0" xfId="0" applyFont="1"/>
    <xf numFmtId="0" fontId="0" fillId="0" borderId="2" xfId="0" applyBorder="1" applyAlignment="1">
      <alignment horizontal="center" vertical="center" wrapText="1"/>
    </xf>
    <xf numFmtId="0" fontId="0" fillId="0" borderId="1" xfId="0" applyBorder="1" applyAlignment="1">
      <alignment horizontal="center" wrapText="1"/>
    </xf>
    <xf numFmtId="0" fontId="0" fillId="0" borderId="0" xfId="0" applyAlignment="1">
      <alignment horizontal="center" wrapText="1"/>
    </xf>
    <xf numFmtId="0" fontId="12" fillId="0" borderId="1" xfId="0" applyFont="1" applyBorder="1"/>
    <xf numFmtId="0" fontId="12" fillId="0" borderId="4" xfId="0" applyFont="1" applyBorder="1"/>
    <xf numFmtId="0" fontId="12" fillId="0" borderId="1" xfId="0" applyFont="1" applyBorder="1" applyAlignment="1">
      <alignment wrapText="1"/>
    </xf>
    <xf numFmtId="0" fontId="9" fillId="2" borderId="1" xfId="0" applyFont="1" applyFill="1" applyBorder="1" applyAlignment="1">
      <alignment horizontal="center" vertical="center" wrapText="1"/>
    </xf>
    <xf numFmtId="0" fontId="12" fillId="0" borderId="10" xfId="0" applyFont="1" applyFill="1" applyBorder="1" applyAlignment="1">
      <alignment horizontal="center"/>
    </xf>
    <xf numFmtId="0" fontId="12" fillId="2" borderId="1" xfId="0" applyFont="1" applyFill="1" applyBorder="1" applyAlignment="1">
      <alignment horizontal="center"/>
    </xf>
    <xf numFmtId="0" fontId="12" fillId="0" borderId="4" xfId="0" applyFont="1" applyFill="1" applyBorder="1" applyAlignment="1">
      <alignment horizontal="left" wrapText="1"/>
    </xf>
    <xf numFmtId="0" fontId="12" fillId="0" borderId="1" xfId="0" applyFont="1" applyFill="1" applyBorder="1" applyAlignment="1">
      <alignment horizontal="center"/>
    </xf>
    <xf numFmtId="0" fontId="13" fillId="0" borderId="1" xfId="0" applyFont="1" applyFill="1" applyBorder="1" applyAlignment="1">
      <alignment vertical="center" wrapText="1"/>
    </xf>
    <xf numFmtId="0" fontId="12" fillId="0" borderId="1" xfId="0" applyFont="1" applyFill="1" applyBorder="1" applyAlignment="1"/>
    <xf numFmtId="0" fontId="12" fillId="0" borderId="1" xfId="0" applyFont="1" applyFill="1" applyBorder="1"/>
    <xf numFmtId="0" fontId="13" fillId="0" borderId="1" xfId="0" applyFont="1" applyFill="1" applyBorder="1" applyAlignment="1">
      <alignment horizontal="center" vertical="center" wrapText="1"/>
    </xf>
    <xf numFmtId="0" fontId="12" fillId="0" borderId="0" xfId="0" applyFont="1" applyFill="1" applyBorder="1"/>
    <xf numFmtId="0" fontId="7" fillId="6" borderId="1" xfId="0" applyFont="1" applyFill="1" applyBorder="1" applyAlignment="1">
      <alignment horizontal="center" vertical="center"/>
    </xf>
    <xf numFmtId="0" fontId="7" fillId="6" borderId="1" xfId="0" applyFont="1" applyFill="1" applyBorder="1" applyAlignment="1">
      <alignment horizontal="center" vertical="center" wrapText="1"/>
    </xf>
    <xf numFmtId="0" fontId="12" fillId="0" borderId="0" xfId="0" applyFont="1" applyAlignment="1">
      <alignment vertical="center"/>
    </xf>
    <xf numFmtId="0" fontId="12" fillId="0" borderId="0" xfId="0" applyFont="1" applyFill="1" applyBorder="1" applyAlignment="1">
      <alignment vertical="center"/>
    </xf>
    <xf numFmtId="0" fontId="13" fillId="2" borderId="11" xfId="0" applyFont="1" applyFill="1" applyBorder="1" applyAlignment="1">
      <alignment horizontal="left" vertical="center" wrapText="1" indent="1"/>
    </xf>
    <xf numFmtId="0" fontId="13" fillId="2" borderId="15" xfId="0" applyFont="1" applyFill="1" applyBorder="1" applyAlignment="1">
      <alignment horizontal="left" wrapText="1"/>
    </xf>
    <xf numFmtId="0" fontId="12" fillId="3" borderId="10" xfId="0" applyFont="1" applyFill="1" applyBorder="1"/>
    <xf numFmtId="0" fontId="12" fillId="0" borderId="6" xfId="0" applyFont="1" applyFill="1" applyBorder="1"/>
    <xf numFmtId="0" fontId="12" fillId="0" borderId="8" xfId="0" applyFont="1" applyFill="1" applyBorder="1"/>
    <xf numFmtId="0" fontId="12" fillId="2" borderId="17" xfId="0" applyFont="1" applyFill="1" applyBorder="1" applyAlignment="1">
      <alignment horizontal="left"/>
    </xf>
    <xf numFmtId="0" fontId="12" fillId="2" borderId="18" xfId="0" applyFont="1" applyFill="1" applyBorder="1" applyAlignment="1">
      <alignment horizontal="left"/>
    </xf>
    <xf numFmtId="0" fontId="12" fillId="3" borderId="4" xfId="0" applyFont="1" applyFill="1" applyBorder="1"/>
    <xf numFmtId="0" fontId="12" fillId="2" borderId="19" xfId="0" applyFont="1" applyFill="1" applyBorder="1" applyAlignment="1">
      <alignment horizontal="left"/>
    </xf>
    <xf numFmtId="0" fontId="12" fillId="0" borderId="0" xfId="0" applyFont="1" applyAlignment="1">
      <alignment horizontal="left"/>
    </xf>
    <xf numFmtId="0" fontId="12" fillId="0" borderId="8" xfId="0" applyFont="1" applyFill="1" applyBorder="1" applyAlignment="1">
      <alignment horizontal="left"/>
    </xf>
    <xf numFmtId="0" fontId="12" fillId="0" borderId="0" xfId="0" applyFont="1" applyFill="1" applyAlignment="1">
      <alignment horizontal="left"/>
    </xf>
    <xf numFmtId="0" fontId="12" fillId="0" borderId="17" xfId="0" applyFont="1" applyBorder="1"/>
    <xf numFmtId="0" fontId="12" fillId="0" borderId="18" xfId="0" applyFont="1" applyBorder="1"/>
    <xf numFmtId="0" fontId="12" fillId="0" borderId="19" xfId="0" applyFont="1" applyBorder="1"/>
    <xf numFmtId="0" fontId="13" fillId="0" borderId="2" xfId="0" applyFont="1" applyBorder="1" applyAlignment="1">
      <alignment horizontal="left" vertical="center" wrapText="1" indent="1"/>
    </xf>
    <xf numFmtId="0" fontId="12" fillId="3" borderId="10" xfId="0" applyFont="1" applyFill="1" applyBorder="1" applyAlignment="1">
      <alignment horizontal="left" indent="1"/>
    </xf>
    <xf numFmtId="0" fontId="12" fillId="0" borderId="17" xfId="0" applyFont="1" applyFill="1" applyBorder="1" applyAlignment="1">
      <alignment horizontal="left"/>
    </xf>
    <xf numFmtId="0" fontId="12" fillId="3" borderId="13" xfId="0" applyFont="1" applyFill="1" applyBorder="1" applyAlignment="1">
      <alignment horizontal="left"/>
    </xf>
    <xf numFmtId="0" fontId="12" fillId="0" borderId="18" xfId="0" applyFont="1" applyBorder="1" applyAlignment="1">
      <alignment horizontal="left"/>
    </xf>
    <xf numFmtId="0" fontId="12" fillId="3" borderId="4" xfId="0" applyFont="1" applyFill="1" applyBorder="1" applyAlignment="1">
      <alignment horizontal="left"/>
    </xf>
    <xf numFmtId="0" fontId="12" fillId="0" borderId="19" xfId="0" applyFont="1" applyBorder="1" applyAlignment="1">
      <alignment horizontal="left"/>
    </xf>
    <xf numFmtId="0" fontId="12" fillId="0" borderId="17" xfId="0" applyFont="1" applyBorder="1" applyAlignment="1">
      <alignment horizontal="left"/>
    </xf>
    <xf numFmtId="0" fontId="12" fillId="0" borderId="33" xfId="0" applyFont="1" applyBorder="1" applyAlignment="1">
      <alignment horizontal="left"/>
    </xf>
    <xf numFmtId="0" fontId="12" fillId="0" borderId="0" xfId="0" applyFont="1" applyBorder="1"/>
    <xf numFmtId="0" fontId="12" fillId="0" borderId="15" xfId="0" applyFont="1" applyBorder="1"/>
    <xf numFmtId="0" fontId="12" fillId="0" borderId="2" xfId="0" applyFont="1" applyFill="1" applyBorder="1" applyAlignment="1">
      <alignment horizontal="left" indent="4"/>
    </xf>
    <xf numFmtId="0" fontId="12" fillId="0" borderId="7" xfId="0" applyFont="1" applyFill="1" applyBorder="1"/>
    <xf numFmtId="0" fontId="13" fillId="0" borderId="1" xfId="0" applyFont="1" applyBorder="1"/>
    <xf numFmtId="0" fontId="12" fillId="0" borderId="6" xfId="0" applyFont="1" applyBorder="1"/>
    <xf numFmtId="0" fontId="0" fillId="0" borderId="1" xfId="0" applyFont="1" applyBorder="1" applyAlignment="1">
      <alignment vertical="center" wrapText="1"/>
    </xf>
    <xf numFmtId="0" fontId="0" fillId="0" borderId="24" xfId="0" applyFont="1" applyBorder="1" applyAlignment="1">
      <alignment vertical="center" wrapText="1"/>
    </xf>
    <xf numFmtId="0" fontId="0" fillId="0" borderId="29" xfId="0" applyFont="1" applyBorder="1" applyAlignment="1">
      <alignment vertical="center" wrapText="1"/>
    </xf>
    <xf numFmtId="0" fontId="0" fillId="0" borderId="2" xfId="0" applyFont="1" applyBorder="1" applyAlignment="1">
      <alignment horizontal="center" wrapText="1"/>
    </xf>
    <xf numFmtId="0" fontId="12" fillId="0" borderId="2" xfId="0" applyFont="1" applyBorder="1" applyAlignment="1">
      <alignment horizontal="left" vertical="top" wrapText="1" indent="1"/>
    </xf>
    <xf numFmtId="0" fontId="12" fillId="0" borderId="17" xfId="0" applyNumberFormat="1" applyFont="1" applyBorder="1"/>
    <xf numFmtId="0" fontId="12" fillId="0" borderId="34" xfId="0" applyNumberFormat="1" applyFont="1" applyBorder="1"/>
    <xf numFmtId="0" fontId="12" fillId="0" borderId="8" xfId="0" applyFont="1" applyBorder="1" applyAlignment="1">
      <alignment horizontal="left"/>
    </xf>
    <xf numFmtId="0" fontId="13" fillId="2" borderId="2" xfId="0" applyFont="1" applyFill="1" applyBorder="1" applyAlignment="1">
      <alignment horizontal="left" vertical="center" wrapText="1" indent="1"/>
    </xf>
    <xf numFmtId="0" fontId="12" fillId="0" borderId="17" xfId="0" applyFont="1" applyFill="1" applyBorder="1"/>
    <xf numFmtId="0" fontId="13" fillId="2" borderId="18" xfId="0" applyFont="1" applyFill="1" applyBorder="1" applyAlignment="1">
      <alignment horizontal="left" vertical="center" wrapText="1"/>
    </xf>
    <xf numFmtId="0" fontId="12" fillId="0" borderId="18" xfId="0" applyFont="1" applyFill="1" applyBorder="1"/>
    <xf numFmtId="0" fontId="12" fillId="0" borderId="19" xfId="0" applyFont="1" applyFill="1" applyBorder="1"/>
    <xf numFmtId="0" fontId="12" fillId="3" borderId="26" xfId="0" applyFont="1" applyFill="1" applyBorder="1"/>
    <xf numFmtId="0" fontId="12" fillId="0" borderId="34" xfId="0" applyFont="1" applyBorder="1"/>
    <xf numFmtId="0" fontId="12" fillId="0" borderId="39" xfId="0" applyFont="1" applyBorder="1"/>
    <xf numFmtId="0" fontId="13" fillId="0" borderId="2" xfId="0" applyFont="1" applyBorder="1" applyAlignment="1">
      <alignment horizontal="left" vertical="top" wrapText="1" indent="1"/>
    </xf>
    <xf numFmtId="0" fontId="13" fillId="0" borderId="17" xfId="0" applyFont="1" applyBorder="1" applyAlignment="1">
      <alignment horizontal="left" vertical="center" wrapText="1"/>
    </xf>
    <xf numFmtId="0" fontId="13" fillId="0" borderId="2" xfId="0" applyFont="1" applyBorder="1" applyAlignment="1">
      <alignment horizontal="left" vertical="top" wrapText="1" indent="3"/>
    </xf>
    <xf numFmtId="0" fontId="12" fillId="0" borderId="2" xfId="0" applyFont="1" applyBorder="1" applyAlignment="1">
      <alignment horizontal="left" vertical="top" indent="3"/>
    </xf>
    <xf numFmtId="0" fontId="12" fillId="0" borderId="7" xfId="0" applyFont="1" applyBorder="1"/>
    <xf numFmtId="0" fontId="12" fillId="0" borderId="0" xfId="0" applyFont="1" applyFill="1" applyAlignment="1">
      <alignment horizontal="center"/>
    </xf>
    <xf numFmtId="0" fontId="12" fillId="0" borderId="2" xfId="0" applyFont="1" applyBorder="1" applyAlignment="1">
      <alignment horizontal="left" vertical="center" wrapText="1" indent="1"/>
    </xf>
    <xf numFmtId="0" fontId="14" fillId="0" borderId="2" xfId="0" applyFont="1" applyBorder="1" applyAlignment="1">
      <alignment horizontal="center" vertical="center" wrapText="1"/>
    </xf>
    <xf numFmtId="0" fontId="12" fillId="0" borderId="15" xfId="0" applyFont="1" applyFill="1" applyBorder="1"/>
    <xf numFmtId="0" fontId="12" fillId="0" borderId="42" xfId="0" applyFont="1" applyBorder="1"/>
    <xf numFmtId="0" fontId="12" fillId="0" borderId="44" xfId="0" applyFont="1" applyBorder="1"/>
    <xf numFmtId="0" fontId="12" fillId="0" borderId="41" xfId="0" applyFont="1" applyBorder="1"/>
    <xf numFmtId="0" fontId="12" fillId="0" borderId="33" xfId="0" applyFont="1" applyBorder="1"/>
    <xf numFmtId="0" fontId="12" fillId="0" borderId="10" xfId="0" applyFont="1" applyFill="1" applyBorder="1"/>
    <xf numFmtId="0" fontId="12" fillId="0" borderId="16" xfId="0" applyFont="1" applyBorder="1"/>
    <xf numFmtId="0" fontId="12" fillId="0" borderId="32" xfId="0" applyFont="1" applyBorder="1"/>
    <xf numFmtId="0" fontId="15" fillId="2" borderId="2" xfId="0" applyFont="1" applyFill="1" applyBorder="1" applyAlignment="1">
      <alignment horizontal="center" vertical="center" wrapText="1"/>
    </xf>
    <xf numFmtId="0" fontId="12" fillId="0" borderId="40" xfId="0" applyFont="1" applyBorder="1"/>
    <xf numFmtId="0" fontId="12" fillId="3" borderId="1" xfId="0" applyFont="1" applyFill="1" applyBorder="1"/>
    <xf numFmtId="0" fontId="12" fillId="0" borderId="1" xfId="0" applyFont="1" applyBorder="1" applyAlignment="1">
      <alignment horizontal="left" vertical="top" wrapText="1" indent="1"/>
    </xf>
    <xf numFmtId="0" fontId="12" fillId="0" borderId="20" xfId="0" applyFont="1" applyBorder="1"/>
    <xf numFmtId="0" fontId="12" fillId="0" borderId="21" xfId="0" applyFont="1" applyBorder="1"/>
    <xf numFmtId="0" fontId="12" fillId="0" borderId="22" xfId="0" applyFont="1" applyBorder="1"/>
    <xf numFmtId="0" fontId="12" fillId="0" borderId="23" xfId="0" applyFont="1" applyBorder="1"/>
    <xf numFmtId="0" fontId="12" fillId="0" borderId="24" xfId="0" applyFont="1" applyBorder="1"/>
    <xf numFmtId="0" fontId="12" fillId="0" borderId="25" xfId="0" applyFont="1" applyBorder="1"/>
    <xf numFmtId="0" fontId="12" fillId="0" borderId="26" xfId="0" applyFont="1" applyBorder="1"/>
    <xf numFmtId="0" fontId="12" fillId="0" borderId="27" xfId="0" applyFont="1" applyBorder="1"/>
    <xf numFmtId="0" fontId="12" fillId="0" borderId="28" xfId="0" applyFont="1" applyBorder="1"/>
    <xf numFmtId="0" fontId="12" fillId="0" borderId="29" xfId="0" applyFont="1" applyBorder="1"/>
    <xf numFmtId="0" fontId="12" fillId="0" borderId="30" xfId="0" applyFont="1" applyBorder="1"/>
    <xf numFmtId="0" fontId="0" fillId="0" borderId="1" xfId="0" applyBorder="1" applyAlignment="1">
      <alignment horizontal="center" vertical="center" wrapText="1"/>
    </xf>
    <xf numFmtId="0" fontId="0" fillId="11" borderId="0" xfId="0" applyFont="1" applyFill="1"/>
    <xf numFmtId="0" fontId="1" fillId="11" borderId="0" xfId="0" applyFont="1" applyFill="1"/>
    <xf numFmtId="0" fontId="12" fillId="11" borderId="0" xfId="0" applyFont="1" applyFill="1"/>
    <xf numFmtId="0" fontId="1" fillId="11" borderId="0" xfId="0" applyFont="1" applyFill="1" applyAlignment="1">
      <alignment horizontal="center"/>
    </xf>
    <xf numFmtId="0" fontId="0" fillId="3" borderId="13" xfId="0" applyFont="1" applyFill="1" applyBorder="1"/>
    <xf numFmtId="0" fontId="12" fillId="0" borderId="7" xfId="0" applyFont="1" applyBorder="1" applyAlignment="1">
      <alignment horizontal="left" vertical="top" wrapText="1" indent="1"/>
    </xf>
    <xf numFmtId="0" fontId="4" fillId="6" borderId="1" xfId="0" applyFont="1" applyFill="1" applyBorder="1" applyAlignment="1">
      <alignment horizontal="center" vertical="center"/>
    </xf>
    <xf numFmtId="0" fontId="0" fillId="3" borderId="0" xfId="0" applyFill="1"/>
    <xf numFmtId="0" fontId="1" fillId="3" borderId="0" xfId="0" applyFont="1" applyFill="1"/>
    <xf numFmtId="0" fontId="20" fillId="0" borderId="1" xfId="0" applyFont="1" applyBorder="1"/>
    <xf numFmtId="0" fontId="21" fillId="0" borderId="7" xfId="0" applyFont="1" applyBorder="1"/>
    <xf numFmtId="0" fontId="21" fillId="0" borderId="1" xfId="0" applyFont="1" applyBorder="1"/>
    <xf numFmtId="0" fontId="21" fillId="0" borderId="1" xfId="0" applyFont="1" applyFill="1" applyBorder="1"/>
    <xf numFmtId="0" fontId="21" fillId="0" borderId="0" xfId="0" applyFont="1"/>
    <xf numFmtId="0" fontId="21" fillId="0" borderId="7" xfId="0" applyFont="1" applyFill="1" applyBorder="1"/>
    <xf numFmtId="0" fontId="12" fillId="0" borderId="0" xfId="0" applyFont="1" applyAlignment="1">
      <alignment wrapText="1"/>
    </xf>
    <xf numFmtId="0" fontId="5" fillId="0" borderId="0" xfId="0" applyFont="1" applyBorder="1"/>
    <xf numFmtId="0" fontId="0" fillId="11" borderId="0" xfId="0" applyFill="1"/>
    <xf numFmtId="0" fontId="0" fillId="0" borderId="8" xfId="0" applyFont="1" applyFill="1" applyBorder="1" applyAlignment="1">
      <alignment horizontal="left"/>
    </xf>
    <xf numFmtId="0" fontId="0" fillId="0" borderId="0" xfId="0" applyFont="1" applyBorder="1"/>
    <xf numFmtId="0" fontId="0" fillId="0" borderId="11" xfId="0" applyFont="1" applyFill="1" applyBorder="1"/>
    <xf numFmtId="0" fontId="12" fillId="0" borderId="42" xfId="0" applyFont="1" applyFill="1" applyBorder="1"/>
    <xf numFmtId="0" fontId="12" fillId="0" borderId="10" xfId="0" applyFont="1" applyBorder="1"/>
    <xf numFmtId="0" fontId="12" fillId="0" borderId="5" xfId="0" applyFont="1" applyBorder="1"/>
    <xf numFmtId="0" fontId="12" fillId="0" borderId="13" xfId="0" applyFont="1" applyBorder="1"/>
    <xf numFmtId="0" fontId="12" fillId="0" borderId="46" xfId="0" applyFont="1" applyBorder="1"/>
    <xf numFmtId="0" fontId="1" fillId="11" borderId="0" xfId="0" applyFont="1" applyFill="1" applyAlignment="1">
      <alignment horizontal="left"/>
    </xf>
    <xf numFmtId="0" fontId="0" fillId="0" borderId="0" xfId="0" applyFill="1" applyAlignment="1">
      <alignment horizontal="center"/>
    </xf>
    <xf numFmtId="0" fontId="0" fillId="3" borderId="4" xfId="0" applyFont="1" applyFill="1" applyBorder="1"/>
    <xf numFmtId="0" fontId="0" fillId="0" borderId="6" xfId="0" applyFont="1" applyFill="1" applyBorder="1"/>
    <xf numFmtId="0" fontId="22" fillId="6" borderId="1" xfId="0" applyFont="1" applyFill="1" applyBorder="1" applyAlignment="1">
      <alignment horizontal="center" vertical="center" wrapText="1"/>
    </xf>
    <xf numFmtId="0" fontId="24" fillId="6" borderId="6" xfId="0" applyFont="1" applyFill="1" applyBorder="1" applyAlignment="1">
      <alignment horizontal="center" vertical="center" wrapText="1"/>
    </xf>
    <xf numFmtId="0" fontId="0" fillId="0" borderId="34" xfId="0" applyFont="1" applyBorder="1" applyAlignment="1">
      <alignment vertical="center" wrapText="1"/>
    </xf>
    <xf numFmtId="0" fontId="9" fillId="6" borderId="6" xfId="0" applyFont="1" applyFill="1" applyBorder="1" applyAlignment="1">
      <alignment horizontal="center" vertical="center"/>
    </xf>
    <xf numFmtId="0" fontId="7" fillId="6" borderId="10" xfId="0" applyFont="1" applyFill="1" applyBorder="1" applyAlignment="1">
      <alignment horizontal="center" vertical="center" wrapText="1"/>
    </xf>
    <xf numFmtId="0" fontId="7" fillId="6" borderId="6" xfId="0" applyFont="1" applyFill="1" applyBorder="1" applyAlignment="1">
      <alignment horizontal="center" vertical="center"/>
    </xf>
    <xf numFmtId="0" fontId="16" fillId="0" borderId="1" xfId="0" applyFont="1" applyBorder="1"/>
    <xf numFmtId="0" fontId="0" fillId="0" borderId="0" xfId="0" applyFont="1" applyFill="1" applyBorder="1" applyAlignment="1">
      <alignment horizontal="left" vertical="top" wrapText="1" indent="1"/>
    </xf>
    <xf numFmtId="0" fontId="0" fillId="8" borderId="1" xfId="0" applyFill="1" applyBorder="1"/>
    <xf numFmtId="0" fontId="12" fillId="10" borderId="1" xfId="0" applyFont="1" applyFill="1" applyBorder="1"/>
    <xf numFmtId="0" fontId="16" fillId="9" borderId="1" xfId="0" applyFont="1" applyFill="1" applyBorder="1"/>
    <xf numFmtId="0" fontId="0" fillId="9" borderId="1" xfId="0" applyFill="1" applyBorder="1"/>
    <xf numFmtId="0" fontId="0" fillId="7" borderId="1" xfId="0" applyFill="1" applyBorder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Border="1"/>
    <xf numFmtId="0" fontId="0" fillId="0" borderId="5" xfId="0" applyBorder="1"/>
    <xf numFmtId="0" fontId="17" fillId="0" borderId="0" xfId="0" applyFont="1" applyBorder="1"/>
    <xf numFmtId="0" fontId="7" fillId="6" borderId="4" xfId="0" applyFont="1" applyFill="1" applyBorder="1" applyAlignment="1">
      <alignment horizontal="center" vertical="center"/>
    </xf>
    <xf numFmtId="0" fontId="0" fillId="0" borderId="0" xfId="0" applyBorder="1"/>
    <xf numFmtId="0" fontId="0" fillId="0" borderId="22" xfId="0" applyNumberFormat="1" applyFont="1" applyBorder="1"/>
    <xf numFmtId="0" fontId="0" fillId="0" borderId="11" xfId="0" applyFont="1" applyBorder="1"/>
    <xf numFmtId="0" fontId="0" fillId="0" borderId="15" xfId="0" applyNumberFormat="1" applyFont="1" applyBorder="1"/>
    <xf numFmtId="0" fontId="0" fillId="0" borderId="49" xfId="0" applyFont="1" applyBorder="1"/>
    <xf numFmtId="0" fontId="0" fillId="0" borderId="38" xfId="0" applyFont="1" applyBorder="1"/>
    <xf numFmtId="0" fontId="27" fillId="0" borderId="2" xfId="0" applyFont="1" applyBorder="1" applyAlignment="1">
      <alignment vertical="center" wrapText="1"/>
    </xf>
    <xf numFmtId="0" fontId="29" fillId="0" borderId="7" xfId="0" applyFont="1" applyFill="1" applyBorder="1" applyAlignment="1">
      <alignment horizontal="left" vertical="center" wrapText="1"/>
    </xf>
    <xf numFmtId="0" fontId="29" fillId="0" borderId="8" xfId="0" applyFont="1" applyFill="1" applyBorder="1" applyAlignment="1">
      <alignment horizontal="left" vertical="center" wrapText="1"/>
    </xf>
    <xf numFmtId="0" fontId="0" fillId="0" borderId="1" xfId="0" applyNumberFormat="1" applyFont="1" applyBorder="1"/>
    <xf numFmtId="0" fontId="0" fillId="3" borderId="24" xfId="0" applyFont="1" applyFill="1" applyBorder="1"/>
    <xf numFmtId="0" fontId="29" fillId="0" borderId="1" xfId="0" applyFont="1" applyFill="1" applyBorder="1" applyAlignment="1">
      <alignment horizontal="left" vertical="center" wrapText="1"/>
    </xf>
    <xf numFmtId="0" fontId="14" fillId="0" borderId="27" xfId="0" applyFont="1" applyFill="1" applyBorder="1" applyAlignment="1">
      <alignment horizontal="left" indent="1"/>
    </xf>
    <xf numFmtId="0" fontId="0" fillId="0" borderId="0" xfId="0" applyFill="1"/>
    <xf numFmtId="0" fontId="0" fillId="0" borderId="1" xfId="0" applyFont="1" applyFill="1" applyBorder="1"/>
    <xf numFmtId="0" fontId="29" fillId="0" borderId="26" xfId="0" applyFont="1" applyFill="1" applyBorder="1" applyAlignment="1">
      <alignment horizontal="left" vertical="center" wrapText="1"/>
    </xf>
    <xf numFmtId="0" fontId="0" fillId="3" borderId="35" xfId="0" applyFont="1" applyFill="1" applyBorder="1"/>
    <xf numFmtId="0" fontId="12" fillId="0" borderId="4" xfId="0" applyFont="1" applyFill="1" applyBorder="1" applyAlignment="1">
      <alignment horizontal="center" vertical="center" wrapText="1"/>
    </xf>
    <xf numFmtId="0" fontId="12" fillId="0" borderId="16" xfId="0" applyFont="1" applyFill="1" applyBorder="1"/>
    <xf numFmtId="0" fontId="12" fillId="0" borderId="32" xfId="0" applyFont="1" applyFill="1" applyBorder="1"/>
    <xf numFmtId="0" fontId="12" fillId="0" borderId="13" xfId="0" applyFont="1" applyFill="1" applyBorder="1"/>
    <xf numFmtId="9" fontId="0" fillId="0" borderId="28" xfId="1" applyFont="1" applyBorder="1"/>
    <xf numFmtId="9" fontId="0" fillId="0" borderId="29" xfId="1" applyFont="1" applyBorder="1"/>
    <xf numFmtId="9" fontId="0" fillId="0" borderId="30" xfId="1" applyFont="1" applyBorder="1"/>
    <xf numFmtId="0" fontId="19" fillId="7" borderId="0" xfId="0" applyFont="1" applyFill="1" applyBorder="1"/>
    <xf numFmtId="0" fontId="18" fillId="7" borderId="0" xfId="0" applyFont="1" applyFill="1" applyBorder="1"/>
    <xf numFmtId="0" fontId="19" fillId="9" borderId="0" xfId="0" applyFont="1" applyFill="1" applyBorder="1"/>
    <xf numFmtId="0" fontId="18" fillId="9" borderId="0" xfId="0" applyFont="1" applyFill="1" applyBorder="1"/>
    <xf numFmtId="0" fontId="19" fillId="8" borderId="0" xfId="0" applyFont="1" applyFill="1" applyBorder="1"/>
    <xf numFmtId="0" fontId="18" fillId="8" borderId="0" xfId="0" applyFont="1" applyFill="1" applyBorder="1"/>
    <xf numFmtId="0" fontId="19" fillId="12" borderId="0" xfId="0" applyFont="1" applyFill="1" applyBorder="1"/>
    <xf numFmtId="0" fontId="18" fillId="12" borderId="0" xfId="0" applyFont="1" applyFill="1" applyBorder="1"/>
    <xf numFmtId="0" fontId="0" fillId="0" borderId="1" xfId="0" applyFont="1" applyFill="1" applyBorder="1" applyAlignment="1">
      <alignment horizontal="left" vertical="top" wrapText="1" indent="1"/>
    </xf>
    <xf numFmtId="0" fontId="12" fillId="0" borderId="1" xfId="0" applyFont="1" applyFill="1" applyBorder="1" applyAlignment="1">
      <alignment wrapText="1"/>
    </xf>
    <xf numFmtId="0" fontId="12" fillId="0" borderId="15" xfId="0" applyFont="1" applyFill="1" applyBorder="1" applyAlignment="1">
      <alignment horizontal="left"/>
    </xf>
    <xf numFmtId="0" fontId="12" fillId="0" borderId="18" xfId="0" applyFont="1" applyFill="1" applyBorder="1" applyAlignment="1">
      <alignment horizontal="left"/>
    </xf>
    <xf numFmtId="0" fontId="12" fillId="0" borderId="19" xfId="0" applyFont="1" applyFill="1" applyBorder="1" applyAlignment="1">
      <alignment horizontal="left"/>
    </xf>
    <xf numFmtId="0" fontId="12" fillId="0" borderId="5" xfId="0" applyFont="1" applyFill="1" applyBorder="1"/>
    <xf numFmtId="0" fontId="12" fillId="0" borderId="6" xfId="0" applyFont="1" applyFill="1" applyBorder="1" applyAlignment="1">
      <alignment wrapText="1"/>
    </xf>
    <xf numFmtId="0" fontId="0" fillId="0" borderId="4" xfId="0" applyFont="1" applyFill="1" applyBorder="1"/>
    <xf numFmtId="0" fontId="12" fillId="0" borderId="4" xfId="0" applyFont="1" applyFill="1" applyBorder="1"/>
    <xf numFmtId="0" fontId="0" fillId="3" borderId="37" xfId="0" applyFont="1" applyFill="1" applyBorder="1" applyAlignment="1">
      <alignment horizontal="center" vertical="center" wrapText="1"/>
    </xf>
    <xf numFmtId="0" fontId="0" fillId="3" borderId="4" xfId="0" applyFont="1" applyFill="1" applyBorder="1" applyAlignment="1">
      <alignment horizontal="center" vertical="center" wrapText="1"/>
    </xf>
    <xf numFmtId="0" fontId="0" fillId="3" borderId="37" xfId="0" applyFont="1" applyFill="1" applyBorder="1" applyAlignment="1">
      <alignment vertical="center" wrapText="1"/>
    </xf>
    <xf numFmtId="0" fontId="0" fillId="3" borderId="4" xfId="0" applyFont="1" applyFill="1" applyBorder="1" applyAlignment="1">
      <alignment vertical="center" wrapText="1"/>
    </xf>
    <xf numFmtId="0" fontId="1" fillId="5" borderId="0" xfId="0" applyFont="1" applyFill="1" applyBorder="1" applyAlignment="1">
      <alignment horizontal="left" vertical="center" wrapText="1"/>
    </xf>
    <xf numFmtId="0" fontId="7" fillId="6" borderId="1" xfId="0" applyFont="1" applyFill="1" applyBorder="1" applyAlignment="1">
      <alignment horizontal="center" vertical="center"/>
    </xf>
    <xf numFmtId="0" fontId="1" fillId="5" borderId="0" xfId="0" applyFont="1" applyFill="1" applyBorder="1" applyAlignment="1">
      <alignment vertical="center" wrapText="1"/>
    </xf>
    <xf numFmtId="0" fontId="0" fillId="0" borderId="2" xfId="0" applyFont="1" applyFill="1" applyBorder="1" applyAlignment="1">
      <alignment horizontal="left" vertical="top" wrapText="1" indent="1"/>
    </xf>
    <xf numFmtId="0" fontId="0" fillId="0" borderId="3" xfId="0" applyFont="1" applyFill="1" applyBorder="1" applyAlignment="1">
      <alignment horizontal="left" vertical="top" wrapText="1" indent="1"/>
    </xf>
    <xf numFmtId="0" fontId="0" fillId="0" borderId="31" xfId="0" applyFont="1" applyFill="1" applyBorder="1" applyAlignment="1">
      <alignment horizontal="left" vertical="top" wrapText="1" indent="1"/>
    </xf>
    <xf numFmtId="0" fontId="0" fillId="3" borderId="45" xfId="0" applyFont="1" applyFill="1" applyBorder="1" applyAlignment="1">
      <alignment horizontal="center" vertical="center" wrapText="1"/>
    </xf>
    <xf numFmtId="0" fontId="0" fillId="3" borderId="13" xfId="0" applyFont="1" applyFill="1" applyBorder="1" applyAlignment="1">
      <alignment horizontal="center" vertical="center" wrapText="1"/>
    </xf>
    <xf numFmtId="0" fontId="1" fillId="5" borderId="2" xfId="0" applyNumberFormat="1" applyFont="1" applyFill="1" applyBorder="1" applyAlignment="1">
      <alignment horizontal="left" vertical="center" wrapText="1"/>
    </xf>
    <xf numFmtId="0" fontId="1" fillId="5" borderId="3" xfId="0" applyNumberFormat="1" applyFont="1" applyFill="1" applyBorder="1" applyAlignment="1">
      <alignment horizontal="left" vertical="center" wrapText="1"/>
    </xf>
    <xf numFmtId="0" fontId="1" fillId="5" borderId="4" xfId="0" applyNumberFormat="1" applyFont="1" applyFill="1" applyBorder="1" applyAlignment="1">
      <alignment horizontal="left" vertical="center" wrapText="1"/>
    </xf>
    <xf numFmtId="0" fontId="7" fillId="6" borderId="2" xfId="0" applyFont="1" applyFill="1" applyBorder="1" applyAlignment="1">
      <alignment horizontal="center" vertical="center" wrapText="1"/>
    </xf>
    <xf numFmtId="0" fontId="7" fillId="6" borderId="4" xfId="0" applyFont="1" applyFill="1" applyBorder="1" applyAlignment="1">
      <alignment horizontal="center" vertical="center" wrapText="1"/>
    </xf>
    <xf numFmtId="0" fontId="0" fillId="0" borderId="12" xfId="0" applyFont="1" applyFill="1" applyBorder="1" applyAlignment="1">
      <alignment horizontal="left" vertical="top" wrapText="1" indent="1"/>
    </xf>
    <xf numFmtId="0" fontId="0" fillId="0" borderId="14" xfId="0" applyFont="1" applyFill="1" applyBorder="1" applyAlignment="1">
      <alignment horizontal="left" vertical="top" wrapText="1" indent="1"/>
    </xf>
    <xf numFmtId="0" fontId="7" fillId="4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 wrapText="1"/>
    </xf>
    <xf numFmtId="0" fontId="7" fillId="6" borderId="1" xfId="0" applyFont="1" applyFill="1" applyBorder="1" applyAlignment="1">
      <alignment horizontal="center"/>
    </xf>
    <xf numFmtId="0" fontId="7" fillId="6" borderId="2" xfId="0" applyFont="1" applyFill="1" applyBorder="1" applyAlignment="1">
      <alignment horizontal="center" wrapText="1"/>
    </xf>
    <xf numFmtId="0" fontId="7" fillId="6" borderId="4" xfId="0" applyFont="1" applyFill="1" applyBorder="1" applyAlignment="1">
      <alignment horizontal="center" wrapText="1"/>
    </xf>
    <xf numFmtId="0" fontId="4" fillId="3" borderId="2" xfId="0" applyFont="1" applyFill="1" applyBorder="1" applyAlignment="1">
      <alignment horizontal="left" wrapText="1"/>
    </xf>
    <xf numFmtId="0" fontId="4" fillId="3" borderId="3" xfId="0" applyFont="1" applyFill="1" applyBorder="1" applyAlignment="1">
      <alignment horizontal="left" wrapText="1"/>
    </xf>
    <xf numFmtId="0" fontId="4" fillId="3" borderId="4" xfId="0" applyFont="1" applyFill="1" applyBorder="1" applyAlignment="1">
      <alignment horizontal="left" wrapText="1"/>
    </xf>
    <xf numFmtId="0" fontId="4" fillId="4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left" wrapText="1"/>
    </xf>
    <xf numFmtId="0" fontId="1" fillId="5" borderId="1" xfId="0" applyFont="1" applyFill="1" applyBorder="1" applyAlignment="1">
      <alignment horizontal="left" vertical="center" wrapText="1"/>
    </xf>
    <xf numFmtId="0" fontId="1" fillId="5" borderId="6" xfId="0" applyFont="1" applyFill="1" applyBorder="1" applyAlignment="1">
      <alignment horizontal="left" vertical="center" wrapText="1"/>
    </xf>
    <xf numFmtId="0" fontId="4" fillId="3" borderId="1" xfId="0" applyFont="1" applyFill="1" applyBorder="1" applyAlignment="1">
      <alignment horizontal="left"/>
    </xf>
    <xf numFmtId="0" fontId="1" fillId="3" borderId="1" xfId="0" applyFont="1" applyFill="1" applyBorder="1" applyAlignment="1">
      <alignment horizontal="left"/>
    </xf>
    <xf numFmtId="0" fontId="0" fillId="3" borderId="37" xfId="0" applyFont="1" applyFill="1" applyBorder="1"/>
    <xf numFmtId="0" fontId="0" fillId="3" borderId="4" xfId="0" applyFont="1" applyFill="1" applyBorder="1"/>
    <xf numFmtId="0" fontId="12" fillId="0" borderId="11" xfId="0" applyFont="1" applyFill="1" applyBorder="1" applyAlignment="1">
      <alignment horizontal="left" vertical="center" wrapText="1" indent="1"/>
    </xf>
    <xf numFmtId="0" fontId="12" fillId="0" borderId="0" xfId="0" applyFont="1" applyFill="1" applyBorder="1" applyAlignment="1">
      <alignment horizontal="left" vertical="center" wrapText="1" indent="1"/>
    </xf>
    <xf numFmtId="0" fontId="12" fillId="0" borderId="5" xfId="0" applyFont="1" applyFill="1" applyBorder="1" applyAlignment="1">
      <alignment horizontal="left" vertical="center" wrapText="1" indent="1"/>
    </xf>
    <xf numFmtId="0" fontId="0" fillId="0" borderId="9" xfId="0" applyFont="1" applyFill="1" applyBorder="1" applyAlignment="1">
      <alignment horizontal="left" vertical="center" wrapText="1" indent="1"/>
    </xf>
    <xf numFmtId="0" fontId="0" fillId="0" borderId="16" xfId="0" applyFont="1" applyFill="1" applyBorder="1" applyAlignment="1">
      <alignment horizontal="left" vertical="center" wrapText="1" indent="1"/>
    </xf>
    <xf numFmtId="0" fontId="0" fillId="0" borderId="10" xfId="0" applyFont="1" applyFill="1" applyBorder="1" applyAlignment="1">
      <alignment horizontal="left" vertical="center" wrapText="1" indent="1"/>
    </xf>
    <xf numFmtId="0" fontId="12" fillId="0" borderId="4" xfId="0" applyFont="1" applyFill="1" applyBorder="1" applyAlignment="1">
      <alignment horizontal="left" vertical="center" wrapText="1" indent="1"/>
    </xf>
    <xf numFmtId="0" fontId="1" fillId="5" borderId="5" xfId="0" applyFont="1" applyFill="1" applyBorder="1" applyAlignment="1">
      <alignment horizontal="left" vertical="center" wrapText="1"/>
    </xf>
    <xf numFmtId="0" fontId="12" fillId="0" borderId="2" xfId="0" applyFont="1" applyBorder="1" applyAlignment="1">
      <alignment horizontal="left" vertical="center" wrapText="1" indent="1"/>
    </xf>
    <xf numFmtId="0" fontId="12" fillId="0" borderId="31" xfId="0" applyFont="1" applyBorder="1" applyAlignment="1">
      <alignment horizontal="left" vertical="center" wrapText="1" indent="1"/>
    </xf>
    <xf numFmtId="0" fontId="12" fillId="0" borderId="2" xfId="0" applyFont="1" applyBorder="1" applyAlignment="1">
      <alignment horizontal="left" vertical="center" wrapText="1" indent="4"/>
    </xf>
    <xf numFmtId="0" fontId="12" fillId="0" borderId="31" xfId="0" applyFont="1" applyBorder="1" applyAlignment="1">
      <alignment horizontal="left" vertical="center" wrapText="1" indent="4"/>
    </xf>
    <xf numFmtId="0" fontId="12" fillId="0" borderId="3" xfId="0" applyFont="1" applyBorder="1" applyAlignment="1">
      <alignment horizontal="left" vertical="center" wrapText="1" indent="4"/>
    </xf>
    <xf numFmtId="0" fontId="6" fillId="0" borderId="2" xfId="0" applyFont="1" applyFill="1" applyBorder="1" applyAlignment="1">
      <alignment horizontal="left" vertical="center" wrapText="1" indent="4"/>
    </xf>
    <xf numFmtId="0" fontId="6" fillId="0" borderId="31" xfId="0" applyFont="1" applyFill="1" applyBorder="1" applyAlignment="1">
      <alignment horizontal="left" vertical="center" wrapText="1" indent="4"/>
    </xf>
    <xf numFmtId="0" fontId="0" fillId="0" borderId="2" xfId="0" applyNumberFormat="1" applyFont="1" applyBorder="1" applyAlignment="1">
      <alignment horizontal="left" indent="1"/>
    </xf>
    <xf numFmtId="0" fontId="0" fillId="0" borderId="31" xfId="0" applyNumberFormat="1" applyFont="1" applyBorder="1" applyAlignment="1">
      <alignment horizontal="left" indent="1"/>
    </xf>
    <xf numFmtId="0" fontId="4" fillId="6" borderId="2" xfId="0" applyFont="1" applyFill="1" applyBorder="1" applyAlignment="1">
      <alignment horizontal="center" vertical="center"/>
    </xf>
    <xf numFmtId="0" fontId="4" fillId="6" borderId="3" xfId="0" applyFont="1" applyFill="1" applyBorder="1" applyAlignment="1">
      <alignment horizontal="center" vertical="center"/>
    </xf>
    <xf numFmtId="0" fontId="4" fillId="6" borderId="4" xfId="0" applyFont="1" applyFill="1" applyBorder="1" applyAlignment="1">
      <alignment horizontal="center" vertical="center"/>
    </xf>
    <xf numFmtId="0" fontId="0" fillId="3" borderId="2" xfId="0" applyFont="1" applyFill="1" applyBorder="1" applyAlignment="1">
      <alignment horizontal="right" vertical="center" wrapText="1"/>
    </xf>
    <xf numFmtId="0" fontId="0" fillId="3" borderId="4" xfId="0" applyFont="1" applyFill="1" applyBorder="1" applyAlignment="1">
      <alignment horizontal="right" vertical="center" wrapText="1"/>
    </xf>
    <xf numFmtId="0" fontId="12" fillId="0" borderId="2" xfId="0" applyFont="1" applyFill="1" applyBorder="1" applyAlignment="1">
      <alignment horizontal="left" vertical="center" wrapText="1" indent="1"/>
    </xf>
    <xf numFmtId="0" fontId="12" fillId="0" borderId="31" xfId="0" applyFont="1" applyFill="1" applyBorder="1" applyAlignment="1">
      <alignment horizontal="left" vertical="center" wrapText="1" indent="1"/>
    </xf>
    <xf numFmtId="0" fontId="0" fillId="0" borderId="2" xfId="0" applyFont="1" applyBorder="1" applyAlignment="1">
      <alignment horizontal="left" vertical="center" wrapText="1" indent="4"/>
    </xf>
    <xf numFmtId="0" fontId="0" fillId="0" borderId="3" xfId="0" applyFont="1" applyBorder="1" applyAlignment="1">
      <alignment horizontal="left" vertical="center" wrapText="1" indent="4"/>
    </xf>
    <xf numFmtId="0" fontId="0" fillId="0" borderId="2" xfId="0" applyFont="1" applyBorder="1" applyAlignment="1">
      <alignment horizontal="left" wrapText="1" indent="1"/>
    </xf>
    <xf numFmtId="0" fontId="0" fillId="0" borderId="3" xfId="0" applyFont="1" applyBorder="1" applyAlignment="1">
      <alignment horizontal="left" wrapText="1" indent="1"/>
    </xf>
    <xf numFmtId="0" fontId="0" fillId="0" borderId="2" xfId="0" applyFont="1" applyFill="1" applyBorder="1" applyAlignment="1">
      <alignment horizontal="left" vertical="center" wrapText="1" indent="1"/>
    </xf>
    <xf numFmtId="0" fontId="0" fillId="0" borderId="31" xfId="0" applyFont="1" applyFill="1" applyBorder="1" applyAlignment="1">
      <alignment horizontal="left" vertical="center" wrapText="1" indent="1"/>
    </xf>
    <xf numFmtId="0" fontId="0" fillId="0" borderId="11" xfId="0" applyFont="1" applyFill="1" applyBorder="1" applyAlignment="1">
      <alignment horizontal="left" vertical="center" wrapText="1" indent="1"/>
    </xf>
    <xf numFmtId="0" fontId="0" fillId="0" borderId="0" xfId="0" applyFont="1" applyFill="1" applyBorder="1" applyAlignment="1">
      <alignment horizontal="left" vertical="center" wrapText="1" indent="1"/>
    </xf>
    <xf numFmtId="0" fontId="0" fillId="0" borderId="5" xfId="0" applyFont="1" applyFill="1" applyBorder="1" applyAlignment="1">
      <alignment horizontal="left" vertical="center" wrapText="1" indent="1"/>
    </xf>
    <xf numFmtId="0" fontId="12" fillId="0" borderId="50" xfId="0" applyFont="1" applyFill="1" applyBorder="1" applyAlignment="1">
      <alignment horizontal="center" vertical="center" wrapText="1"/>
    </xf>
    <xf numFmtId="0" fontId="12" fillId="0" borderId="52" xfId="0" applyFont="1" applyFill="1" applyBorder="1" applyAlignment="1">
      <alignment horizontal="center" vertical="center" wrapText="1"/>
    </xf>
    <xf numFmtId="0" fontId="12" fillId="0" borderId="51" xfId="0" applyFont="1" applyFill="1" applyBorder="1" applyAlignment="1">
      <alignment horizontal="center" vertical="center" wrapText="1"/>
    </xf>
    <xf numFmtId="0" fontId="0" fillId="3" borderId="37" xfId="0" applyFont="1" applyFill="1" applyBorder="1" applyAlignment="1">
      <alignment horizontal="center"/>
    </xf>
    <xf numFmtId="0" fontId="0" fillId="3" borderId="4" xfId="0" applyFont="1" applyFill="1" applyBorder="1" applyAlignment="1">
      <alignment horizontal="center"/>
    </xf>
    <xf numFmtId="0" fontId="0" fillId="0" borderId="2" xfId="0" quotePrefix="1" applyFont="1" applyBorder="1" applyAlignment="1">
      <alignment horizontal="left" vertical="center" wrapText="1" indent="4"/>
    </xf>
    <xf numFmtId="0" fontId="0" fillId="0" borderId="3" xfId="0" quotePrefix="1" applyFont="1" applyBorder="1" applyAlignment="1">
      <alignment horizontal="left" vertical="center" wrapText="1" indent="4"/>
    </xf>
    <xf numFmtId="0" fontId="12" fillId="2" borderId="1" xfId="0" applyFont="1" applyFill="1" applyBorder="1" applyAlignment="1">
      <alignment horizontal="left" wrapText="1" indent="1"/>
    </xf>
    <xf numFmtId="0" fontId="12" fillId="2" borderId="8" xfId="0" applyFont="1" applyFill="1" applyBorder="1" applyAlignment="1">
      <alignment horizontal="left" wrapText="1" indent="1"/>
    </xf>
    <xf numFmtId="0" fontId="12" fillId="0" borderId="1" xfId="0" applyFont="1" applyBorder="1" applyAlignment="1">
      <alignment horizontal="left" wrapText="1" indent="1"/>
    </xf>
    <xf numFmtId="0" fontId="12" fillId="0" borderId="8" xfId="0" applyFont="1" applyBorder="1" applyAlignment="1">
      <alignment horizontal="left" wrapText="1" indent="1"/>
    </xf>
    <xf numFmtId="0" fontId="13" fillId="0" borderId="7" xfId="0" applyFont="1" applyFill="1" applyBorder="1" applyAlignment="1">
      <alignment horizontal="left" vertical="center" wrapText="1" indent="1"/>
    </xf>
    <xf numFmtId="0" fontId="13" fillId="0" borderId="1" xfId="0" applyFont="1" applyFill="1" applyBorder="1" applyAlignment="1">
      <alignment horizontal="left" vertical="center" wrapText="1" indent="1"/>
    </xf>
    <xf numFmtId="0" fontId="13" fillId="0" borderId="6" xfId="0" applyFont="1" applyFill="1" applyBorder="1" applyAlignment="1">
      <alignment horizontal="left" vertical="center" wrapText="1" indent="2"/>
    </xf>
    <xf numFmtId="0" fontId="13" fillId="0" borderId="1" xfId="0" applyFont="1" applyFill="1" applyBorder="1" applyAlignment="1">
      <alignment horizontal="left" vertical="center" wrapText="1" indent="2"/>
    </xf>
    <xf numFmtId="0" fontId="13" fillId="0" borderId="11" xfId="0" applyFont="1" applyFill="1" applyBorder="1" applyAlignment="1">
      <alignment horizontal="left" vertical="center" wrapText="1" indent="2"/>
    </xf>
    <xf numFmtId="0" fontId="13" fillId="0" borderId="0" xfId="0" applyFont="1" applyFill="1" applyBorder="1" applyAlignment="1">
      <alignment horizontal="left" vertical="center" wrapText="1" indent="2"/>
    </xf>
    <xf numFmtId="0" fontId="12" fillId="0" borderId="1" xfId="0" applyFont="1" applyFill="1" applyBorder="1" applyAlignment="1">
      <alignment horizontal="left" wrapText="1" indent="1"/>
    </xf>
    <xf numFmtId="0" fontId="12" fillId="0" borderId="8" xfId="0" applyFont="1" applyFill="1" applyBorder="1" applyAlignment="1">
      <alignment horizontal="left" wrapText="1" indent="1"/>
    </xf>
    <xf numFmtId="0" fontId="13" fillId="0" borderId="1" xfId="0" applyFont="1" applyBorder="1" applyAlignment="1">
      <alignment horizontal="left" vertical="center" wrapText="1" indent="1"/>
    </xf>
    <xf numFmtId="0" fontId="13" fillId="0" borderId="6" xfId="0" applyFont="1" applyBorder="1" applyAlignment="1">
      <alignment horizontal="left" vertical="center" wrapText="1" indent="1"/>
    </xf>
    <xf numFmtId="0" fontId="9" fillId="5" borderId="12" xfId="0" applyFont="1" applyFill="1" applyBorder="1" applyAlignment="1">
      <alignment horizontal="left" vertical="center" wrapText="1"/>
    </xf>
    <xf numFmtId="0" fontId="9" fillId="5" borderId="14" xfId="0" applyFont="1" applyFill="1" applyBorder="1" applyAlignment="1">
      <alignment horizontal="left" vertical="center" wrapText="1"/>
    </xf>
    <xf numFmtId="0" fontId="9" fillId="5" borderId="13" xfId="0" applyFont="1" applyFill="1" applyBorder="1" applyAlignment="1">
      <alignment horizontal="left" vertical="center" wrapText="1"/>
    </xf>
    <xf numFmtId="0" fontId="9" fillId="5" borderId="11" xfId="0" applyFont="1" applyFill="1" applyBorder="1" applyAlignment="1">
      <alignment horizontal="left" vertical="center" wrapText="1"/>
    </xf>
    <xf numFmtId="0" fontId="9" fillId="5" borderId="0" xfId="0" applyFont="1" applyFill="1" applyBorder="1" applyAlignment="1">
      <alignment horizontal="left" vertical="center" wrapText="1"/>
    </xf>
    <xf numFmtId="0" fontId="9" fillId="5" borderId="5" xfId="0" applyFont="1" applyFill="1" applyBorder="1" applyAlignment="1">
      <alignment horizontal="left" vertical="center" wrapText="1"/>
    </xf>
    <xf numFmtId="0" fontId="13" fillId="0" borderId="2" xfId="0" applyFont="1" applyBorder="1" applyAlignment="1">
      <alignment horizontal="left" vertical="center" wrapText="1" indent="4"/>
    </xf>
    <xf numFmtId="0" fontId="13" fillId="0" borderId="31" xfId="0" applyFont="1" applyBorder="1" applyAlignment="1">
      <alignment horizontal="left" vertical="center" wrapText="1" indent="4"/>
    </xf>
    <xf numFmtId="0" fontId="9" fillId="5" borderId="9" xfId="0" applyFont="1" applyFill="1" applyBorder="1" applyAlignment="1">
      <alignment horizontal="left" vertical="center" wrapText="1"/>
    </xf>
    <xf numFmtId="0" fontId="9" fillId="5" borderId="16" xfId="0" applyFont="1" applyFill="1" applyBorder="1" applyAlignment="1">
      <alignment horizontal="left" vertical="center" wrapText="1"/>
    </xf>
    <xf numFmtId="0" fontId="9" fillId="5" borderId="10" xfId="0" applyFont="1" applyFill="1" applyBorder="1" applyAlignment="1">
      <alignment horizontal="left" vertical="center" wrapText="1"/>
    </xf>
    <xf numFmtId="0" fontId="7" fillId="3" borderId="2" xfId="0" applyFont="1" applyFill="1" applyBorder="1" applyAlignment="1">
      <alignment horizontal="left" wrapText="1"/>
    </xf>
    <xf numFmtId="0" fontId="7" fillId="3" borderId="4" xfId="0" applyFont="1" applyFill="1" applyBorder="1" applyAlignment="1">
      <alignment horizontal="left" wrapText="1"/>
    </xf>
    <xf numFmtId="0" fontId="7" fillId="4" borderId="2" xfId="0" applyFont="1" applyFill="1" applyBorder="1" applyAlignment="1">
      <alignment horizontal="center" vertical="center"/>
    </xf>
    <xf numFmtId="0" fontId="7" fillId="4" borderId="3" xfId="0" applyFont="1" applyFill="1" applyBorder="1" applyAlignment="1">
      <alignment horizontal="center" vertical="center"/>
    </xf>
    <xf numFmtId="0" fontId="7" fillId="4" borderId="4" xfId="0" applyFont="1" applyFill="1" applyBorder="1" applyAlignment="1">
      <alignment horizontal="center" vertical="center"/>
    </xf>
    <xf numFmtId="0" fontId="9" fillId="3" borderId="2" xfId="0" applyFont="1" applyFill="1" applyBorder="1" applyAlignment="1">
      <alignment horizontal="center" vertical="center"/>
    </xf>
    <xf numFmtId="0" fontId="9" fillId="3" borderId="3" xfId="0" applyFont="1" applyFill="1" applyBorder="1" applyAlignment="1">
      <alignment horizontal="center" vertical="center"/>
    </xf>
    <xf numFmtId="0" fontId="9" fillId="3" borderId="4" xfId="0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left" wrapText="1"/>
    </xf>
    <xf numFmtId="0" fontId="7" fillId="6" borderId="2" xfId="0" applyFont="1" applyFill="1" applyBorder="1" applyAlignment="1">
      <alignment horizontal="center" vertical="center"/>
    </xf>
    <xf numFmtId="0" fontId="7" fillId="6" borderId="4" xfId="0" applyFont="1" applyFill="1" applyBorder="1" applyAlignment="1">
      <alignment horizontal="center" vertical="center"/>
    </xf>
    <xf numFmtId="0" fontId="13" fillId="0" borderId="2" xfId="0" applyFont="1" applyBorder="1" applyAlignment="1">
      <alignment horizontal="left" vertical="center" wrapText="1" indent="2"/>
    </xf>
    <xf numFmtId="0" fontId="13" fillId="0" borderId="31" xfId="0" applyFont="1" applyBorder="1" applyAlignment="1">
      <alignment horizontal="left" vertical="center" wrapText="1" indent="2"/>
    </xf>
    <xf numFmtId="0" fontId="13" fillId="0" borderId="2" xfId="0" applyFont="1" applyFill="1" applyBorder="1" applyAlignment="1">
      <alignment horizontal="left" vertical="center" wrapText="1" indent="2"/>
    </xf>
    <xf numFmtId="0" fontId="13" fillId="0" borderId="31" xfId="0" applyFont="1" applyFill="1" applyBorder="1" applyAlignment="1">
      <alignment horizontal="left" vertical="center" wrapText="1" indent="2"/>
    </xf>
    <xf numFmtId="0" fontId="13" fillId="2" borderId="2" xfId="0" applyFont="1" applyFill="1" applyBorder="1" applyAlignment="1">
      <alignment horizontal="left" vertical="center" wrapText="1" indent="2"/>
    </xf>
    <xf numFmtId="0" fontId="13" fillId="2" borderId="31" xfId="0" applyFont="1" applyFill="1" applyBorder="1" applyAlignment="1">
      <alignment horizontal="left" vertical="center" wrapText="1" indent="2"/>
    </xf>
    <xf numFmtId="0" fontId="13" fillId="0" borderId="9" xfId="0" applyFont="1" applyBorder="1" applyAlignment="1">
      <alignment horizontal="left" vertical="center" wrapText="1" indent="2"/>
    </xf>
    <xf numFmtId="0" fontId="13" fillId="0" borderId="32" xfId="0" applyFont="1" applyBorder="1" applyAlignment="1">
      <alignment horizontal="left" vertical="center" wrapText="1" indent="2"/>
    </xf>
    <xf numFmtId="0" fontId="13" fillId="0" borderId="2" xfId="0" applyFont="1" applyFill="1" applyBorder="1" applyAlignment="1">
      <alignment horizontal="left" vertical="center" wrapText="1" indent="4"/>
    </xf>
    <xf numFmtId="0" fontId="13" fillId="0" borderId="31" xfId="0" applyFont="1" applyFill="1" applyBorder="1" applyAlignment="1">
      <alignment horizontal="left" vertical="center" wrapText="1" indent="4"/>
    </xf>
    <xf numFmtId="0" fontId="13" fillId="2" borderId="2" xfId="0" applyFont="1" applyFill="1" applyBorder="1" applyAlignment="1">
      <alignment horizontal="left" vertical="center" wrapText="1" indent="4"/>
    </xf>
    <xf numFmtId="0" fontId="13" fillId="2" borderId="31" xfId="0" applyFont="1" applyFill="1" applyBorder="1" applyAlignment="1">
      <alignment horizontal="left" vertical="center" wrapText="1" indent="4"/>
    </xf>
    <xf numFmtId="0" fontId="12" fillId="0" borderId="9" xfId="0" applyFont="1" applyBorder="1" applyAlignment="1">
      <alignment horizontal="left" vertical="center" wrapText="1" indent="4"/>
    </xf>
    <xf numFmtId="0" fontId="12" fillId="0" borderId="16" xfId="0" applyFont="1" applyBorder="1" applyAlignment="1">
      <alignment horizontal="left" vertical="center" wrapText="1" indent="4"/>
    </xf>
    <xf numFmtId="0" fontId="13" fillId="0" borderId="2" xfId="0" applyFont="1" applyBorder="1" applyAlignment="1">
      <alignment horizontal="left" vertical="center" wrapText="1" indent="1"/>
    </xf>
    <xf numFmtId="0" fontId="13" fillId="0" borderId="31" xfId="0" applyFont="1" applyBorder="1" applyAlignment="1">
      <alignment horizontal="left" vertical="center" wrapText="1" indent="1"/>
    </xf>
    <xf numFmtId="0" fontId="13" fillId="0" borderId="1" xfId="0" applyFont="1" applyBorder="1" applyAlignment="1">
      <alignment horizontal="left" vertical="center" wrapText="1" indent="4"/>
    </xf>
    <xf numFmtId="0" fontId="13" fillId="0" borderId="3" xfId="0" applyFont="1" applyBorder="1" applyAlignment="1">
      <alignment horizontal="left" vertical="center" wrapText="1" indent="4"/>
    </xf>
    <xf numFmtId="0" fontId="13" fillId="2" borderId="3" xfId="0" applyFont="1" applyFill="1" applyBorder="1" applyAlignment="1">
      <alignment horizontal="left" vertical="center" wrapText="1" indent="4"/>
    </xf>
    <xf numFmtId="0" fontId="13" fillId="0" borderId="3" xfId="0" applyFont="1" applyBorder="1" applyAlignment="1">
      <alignment horizontal="left" vertical="center" wrapText="1" indent="1"/>
    </xf>
    <xf numFmtId="0" fontId="12" fillId="0" borderId="2" xfId="0" applyFont="1" applyBorder="1"/>
    <xf numFmtId="0" fontId="12" fillId="0" borderId="3" xfId="0" applyFont="1" applyBorder="1"/>
    <xf numFmtId="0" fontId="13" fillId="0" borderId="9" xfId="0" applyFont="1" applyFill="1" applyBorder="1" applyAlignment="1">
      <alignment horizontal="left" vertical="center" wrapText="1" indent="1"/>
    </xf>
    <xf numFmtId="0" fontId="13" fillId="0" borderId="16" xfId="0" applyFont="1" applyFill="1" applyBorder="1" applyAlignment="1">
      <alignment horizontal="left" vertical="center" wrapText="1" indent="1"/>
    </xf>
    <xf numFmtId="0" fontId="12" fillId="0" borderId="2" xfId="0" applyFont="1" applyFill="1" applyBorder="1" applyAlignment="1">
      <alignment horizontal="left" indent="4"/>
    </xf>
    <xf numFmtId="0" fontId="12" fillId="0" borderId="3" xfId="0" applyFont="1" applyFill="1" applyBorder="1" applyAlignment="1">
      <alignment horizontal="left" indent="4"/>
    </xf>
    <xf numFmtId="0" fontId="13" fillId="2" borderId="1" xfId="0" applyFont="1" applyFill="1" applyBorder="1" applyAlignment="1">
      <alignment horizontal="left" vertical="center" wrapText="1" indent="1"/>
    </xf>
    <xf numFmtId="0" fontId="13" fillId="2" borderId="2" xfId="0" applyFont="1" applyFill="1" applyBorder="1" applyAlignment="1">
      <alignment horizontal="left" vertical="center" wrapText="1" indent="1"/>
    </xf>
    <xf numFmtId="0" fontId="12" fillId="0" borderId="2" xfId="0" applyFont="1" applyFill="1" applyBorder="1" applyAlignment="1">
      <alignment horizontal="left" wrapText="1" indent="1"/>
    </xf>
    <xf numFmtId="0" fontId="12" fillId="0" borderId="1" xfId="0" applyFont="1" applyBorder="1" applyAlignment="1">
      <alignment horizontal="left" indent="4"/>
    </xf>
    <xf numFmtId="0" fontId="12" fillId="0" borderId="2" xfId="0" applyFont="1" applyBorder="1" applyAlignment="1">
      <alignment horizontal="left" indent="4"/>
    </xf>
    <xf numFmtId="0" fontId="12" fillId="0" borderId="3" xfId="0" applyFont="1" applyBorder="1" applyAlignment="1">
      <alignment horizontal="left" indent="4"/>
    </xf>
    <xf numFmtId="0" fontId="12" fillId="0" borderId="1" xfId="0" applyFont="1" applyBorder="1" applyAlignment="1">
      <alignment horizontal="left" wrapText="1" indent="4"/>
    </xf>
    <xf numFmtId="0" fontId="12" fillId="0" borderId="2" xfId="0" applyFont="1" applyBorder="1" applyAlignment="1">
      <alignment horizontal="left" wrapText="1" indent="4"/>
    </xf>
    <xf numFmtId="0" fontId="12" fillId="0" borderId="3" xfId="0" applyFont="1" applyBorder="1" applyAlignment="1">
      <alignment horizontal="left" wrapText="1" indent="4"/>
    </xf>
    <xf numFmtId="0" fontId="12" fillId="0" borderId="1" xfId="0" applyFont="1" applyBorder="1" applyAlignment="1">
      <alignment horizontal="left" vertical="center" wrapText="1" indent="4"/>
    </xf>
    <xf numFmtId="0" fontId="13" fillId="2" borderId="3" xfId="0" applyFont="1" applyFill="1" applyBorder="1" applyAlignment="1">
      <alignment horizontal="left" vertical="center" wrapText="1" indent="1"/>
    </xf>
    <xf numFmtId="0" fontId="7" fillId="3" borderId="1" xfId="0" applyFont="1" applyFill="1" applyBorder="1" applyAlignment="1">
      <alignment horizontal="left"/>
    </xf>
    <xf numFmtId="0" fontId="9" fillId="3" borderId="2" xfId="0" applyFont="1" applyFill="1" applyBorder="1" applyAlignment="1">
      <alignment horizontal="center" vertical="center" wrapText="1"/>
    </xf>
    <xf numFmtId="0" fontId="9" fillId="3" borderId="3" xfId="0" applyFont="1" applyFill="1" applyBorder="1" applyAlignment="1">
      <alignment horizontal="center" vertical="center" wrapText="1"/>
    </xf>
    <xf numFmtId="0" fontId="9" fillId="3" borderId="4" xfId="0" applyFont="1" applyFill="1" applyBorder="1" applyAlignment="1">
      <alignment horizontal="center" vertical="center" wrapText="1"/>
    </xf>
    <xf numFmtId="0" fontId="7" fillId="6" borderId="3" xfId="0" applyFont="1" applyFill="1" applyBorder="1" applyAlignment="1">
      <alignment horizontal="center" vertical="center"/>
    </xf>
    <xf numFmtId="0" fontId="9" fillId="5" borderId="2" xfId="0" applyFont="1" applyFill="1" applyBorder="1" applyAlignment="1">
      <alignment horizontal="left" vertical="center" wrapText="1"/>
    </xf>
    <xf numFmtId="0" fontId="9" fillId="5" borderId="3" xfId="0" applyFont="1" applyFill="1" applyBorder="1" applyAlignment="1">
      <alignment horizontal="left" vertical="center" wrapText="1"/>
    </xf>
    <xf numFmtId="0" fontId="9" fillId="5" borderId="4" xfId="0" applyFont="1" applyFill="1" applyBorder="1" applyAlignment="1">
      <alignment horizontal="left" vertical="center" wrapText="1"/>
    </xf>
    <xf numFmtId="0" fontId="13" fillId="2" borderId="31" xfId="0" applyFont="1" applyFill="1" applyBorder="1" applyAlignment="1">
      <alignment horizontal="left" vertical="center" wrapText="1" indent="1"/>
    </xf>
    <xf numFmtId="0" fontId="13" fillId="0" borderId="12" xfId="0" applyFont="1" applyBorder="1" applyAlignment="1">
      <alignment horizontal="left" vertical="center" wrapText="1" indent="1"/>
    </xf>
    <xf numFmtId="0" fontId="13" fillId="0" borderId="14" xfId="0" applyFont="1" applyBorder="1" applyAlignment="1">
      <alignment horizontal="left" vertical="center" wrapText="1" indent="1"/>
    </xf>
    <xf numFmtId="0" fontId="13" fillId="0" borderId="9" xfId="0" applyFont="1" applyBorder="1" applyAlignment="1">
      <alignment horizontal="left" vertical="center" wrapText="1" indent="1"/>
    </xf>
    <xf numFmtId="0" fontId="13" fillId="0" borderId="32" xfId="0" applyFont="1" applyBorder="1" applyAlignment="1">
      <alignment horizontal="left" vertical="center" wrapText="1" indent="1"/>
    </xf>
    <xf numFmtId="0" fontId="13" fillId="0" borderId="0" xfId="0" applyFont="1" applyBorder="1" applyAlignment="1">
      <alignment horizontal="left" vertical="center" wrapText="1" indent="1"/>
    </xf>
    <xf numFmtId="0" fontId="12" fillId="0" borderId="0" xfId="0" applyFont="1" applyAlignment="1">
      <alignment horizontal="center"/>
    </xf>
    <xf numFmtId="0" fontId="13" fillId="0" borderId="1" xfId="0" applyFont="1" applyBorder="1" applyAlignment="1">
      <alignment horizontal="left" vertical="center" wrapText="1" indent="3"/>
    </xf>
    <xf numFmtId="0" fontId="13" fillId="0" borderId="2" xfId="0" applyFont="1" applyBorder="1" applyAlignment="1">
      <alignment horizontal="left" vertical="center" wrapText="1" indent="3"/>
    </xf>
    <xf numFmtId="0" fontId="12" fillId="0" borderId="1" xfId="0" applyFont="1" applyBorder="1" applyAlignment="1">
      <alignment horizontal="left" indent="3"/>
    </xf>
    <xf numFmtId="0" fontId="12" fillId="0" borderId="2" xfId="0" applyFont="1" applyBorder="1" applyAlignment="1">
      <alignment horizontal="left" indent="3"/>
    </xf>
    <xf numFmtId="0" fontId="12" fillId="0" borderId="12" xfId="0" applyFont="1" applyBorder="1" applyAlignment="1">
      <alignment horizontal="left" wrapText="1"/>
    </xf>
    <xf numFmtId="0" fontId="12" fillId="0" borderId="14" xfId="0" applyFont="1" applyBorder="1" applyAlignment="1">
      <alignment horizontal="left" wrapText="1"/>
    </xf>
    <xf numFmtId="0" fontId="12" fillId="0" borderId="0" xfId="0" applyFont="1" applyBorder="1" applyAlignment="1">
      <alignment horizontal="left" wrapText="1"/>
    </xf>
    <xf numFmtId="0" fontId="12" fillId="0" borderId="2" xfId="0" applyFont="1" applyBorder="1" applyAlignment="1">
      <alignment horizontal="left" wrapText="1"/>
    </xf>
    <xf numFmtId="0" fontId="12" fillId="0" borderId="3" xfId="0" applyFont="1" applyBorder="1" applyAlignment="1">
      <alignment horizontal="left" wrapText="1"/>
    </xf>
    <xf numFmtId="0" fontId="12" fillId="0" borderId="3" xfId="0" applyFont="1" applyBorder="1" applyAlignment="1">
      <alignment horizontal="left" vertical="center" wrapText="1" indent="1"/>
    </xf>
    <xf numFmtId="0" fontId="13" fillId="2" borderId="2" xfId="0" applyFont="1" applyFill="1" applyBorder="1" applyAlignment="1">
      <alignment horizontal="left" vertical="center" wrapText="1" indent="3"/>
    </xf>
    <xf numFmtId="0" fontId="13" fillId="2" borderId="3" xfId="0" applyFont="1" applyFill="1" applyBorder="1" applyAlignment="1">
      <alignment horizontal="left" vertical="center" wrapText="1" indent="3"/>
    </xf>
    <xf numFmtId="0" fontId="13" fillId="2" borderId="0" xfId="0" applyFont="1" applyFill="1" applyBorder="1" applyAlignment="1">
      <alignment horizontal="left" vertical="center" wrapText="1" indent="1"/>
    </xf>
    <xf numFmtId="0" fontId="13" fillId="2" borderId="4" xfId="0" applyFont="1" applyFill="1" applyBorder="1" applyAlignment="1">
      <alignment horizontal="left" vertical="center" wrapText="1" indent="1"/>
    </xf>
    <xf numFmtId="0" fontId="13" fillId="0" borderId="13" xfId="0" applyFont="1" applyBorder="1" applyAlignment="1">
      <alignment horizontal="left" vertical="center" wrapText="1" indent="1"/>
    </xf>
    <xf numFmtId="0" fontId="13" fillId="0" borderId="3" xfId="0" applyFont="1" applyBorder="1" applyAlignment="1">
      <alignment horizontal="left" vertical="center" wrapText="1" indent="3"/>
    </xf>
    <xf numFmtId="0" fontId="13" fillId="0" borderId="9" xfId="0" applyFont="1" applyBorder="1" applyAlignment="1">
      <alignment horizontal="left" vertical="center" wrapText="1" indent="3"/>
    </xf>
    <xf numFmtId="0" fontId="13" fillId="0" borderId="16" xfId="0" applyFont="1" applyBorder="1" applyAlignment="1">
      <alignment horizontal="left" vertical="center" wrapText="1" indent="3"/>
    </xf>
    <xf numFmtId="0" fontId="13" fillId="0" borderId="2" xfId="0" applyFont="1" applyBorder="1" applyAlignment="1">
      <alignment horizontal="left" vertical="top" wrapText="1" indent="1"/>
    </xf>
    <xf numFmtId="0" fontId="13" fillId="0" borderId="0" xfId="0" applyFont="1" applyBorder="1" applyAlignment="1">
      <alignment horizontal="left" vertical="top" wrapText="1" indent="1"/>
    </xf>
    <xf numFmtId="0" fontId="13" fillId="0" borderId="4" xfId="0" applyFont="1" applyBorder="1" applyAlignment="1">
      <alignment horizontal="left" vertical="top" wrapText="1" indent="1"/>
    </xf>
    <xf numFmtId="0" fontId="7" fillId="3" borderId="2" xfId="0" applyFont="1" applyFill="1" applyBorder="1" applyAlignment="1">
      <alignment horizontal="left"/>
    </xf>
    <xf numFmtId="0" fontId="7" fillId="3" borderId="4" xfId="0" applyFont="1" applyFill="1" applyBorder="1" applyAlignment="1">
      <alignment horizontal="left"/>
    </xf>
    <xf numFmtId="0" fontId="1" fillId="0" borderId="14" xfId="0" applyFont="1" applyBorder="1" applyAlignment="1">
      <alignment horizontal="center"/>
    </xf>
    <xf numFmtId="0" fontId="1" fillId="0" borderId="5" xfId="0" applyFont="1" applyBorder="1" applyAlignment="1">
      <alignment horizontal="center" vertical="center"/>
    </xf>
    <xf numFmtId="0" fontId="30" fillId="7" borderId="47" xfId="0" applyFont="1" applyFill="1" applyBorder="1" applyAlignment="1">
      <alignment horizontal="left"/>
    </xf>
    <xf numFmtId="0" fontId="30" fillId="7" borderId="48" xfId="0" applyFont="1" applyFill="1" applyBorder="1" applyAlignment="1">
      <alignment horizontal="left"/>
    </xf>
    <xf numFmtId="0" fontId="20" fillId="6" borderId="11" xfId="0" applyFont="1" applyFill="1" applyBorder="1" applyAlignment="1">
      <alignment horizontal="left" vertical="center" wrapText="1"/>
    </xf>
    <xf numFmtId="0" fontId="20" fillId="6" borderId="0" xfId="0" applyFont="1" applyFill="1" applyBorder="1" applyAlignment="1">
      <alignment horizontal="left" vertical="center" wrapText="1"/>
    </xf>
    <xf numFmtId="0" fontId="7" fillId="6" borderId="9" xfId="0" applyFont="1" applyFill="1" applyBorder="1" applyAlignment="1">
      <alignment horizontal="left"/>
    </xf>
    <xf numFmtId="0" fontId="7" fillId="6" borderId="16" xfId="0" applyFont="1" applyFill="1" applyBorder="1" applyAlignment="1">
      <alignment horizontal="left"/>
    </xf>
    <xf numFmtId="0" fontId="1" fillId="5" borderId="11" xfId="0" applyFont="1" applyFill="1" applyBorder="1"/>
    <xf numFmtId="0" fontId="1" fillId="5" borderId="0" xfId="0" applyFont="1" applyFill="1" applyBorder="1"/>
    <xf numFmtId="0" fontId="1" fillId="5" borderId="11" xfId="0" applyFont="1" applyFill="1" applyBorder="1" applyAlignment="1">
      <alignment horizontal="left"/>
    </xf>
    <xf numFmtId="0" fontId="1" fillId="5" borderId="0" xfId="0" applyFont="1" applyFill="1" applyBorder="1" applyAlignment="1">
      <alignment horizontal="left"/>
    </xf>
    <xf numFmtId="0" fontId="1" fillId="5" borderId="0" xfId="0" applyFont="1" applyFill="1" applyAlignment="1">
      <alignment horizontal="left"/>
    </xf>
    <xf numFmtId="0" fontId="30" fillId="9" borderId="47" xfId="0" applyFont="1" applyFill="1" applyBorder="1" applyAlignment="1">
      <alignment horizontal="left"/>
    </xf>
    <xf numFmtId="0" fontId="30" fillId="9" borderId="48" xfId="0" applyFont="1" applyFill="1" applyBorder="1" applyAlignment="1">
      <alignment horizontal="left"/>
    </xf>
    <xf numFmtId="0" fontId="30" fillId="8" borderId="47" xfId="0" applyFont="1" applyFill="1" applyBorder="1" applyAlignment="1">
      <alignment horizontal="left"/>
    </xf>
    <xf numFmtId="0" fontId="30" fillId="8" borderId="48" xfId="0" applyFont="1" applyFill="1" applyBorder="1" applyAlignment="1">
      <alignment horizontal="left"/>
    </xf>
    <xf numFmtId="0" fontId="30" fillId="12" borderId="47" xfId="0" applyFont="1" applyFill="1" applyBorder="1" applyAlignment="1">
      <alignment horizontal="left"/>
    </xf>
    <xf numFmtId="0" fontId="30" fillId="12" borderId="48" xfId="0" applyFont="1" applyFill="1" applyBorder="1" applyAlignment="1">
      <alignment horizontal="left"/>
    </xf>
  </cellXfs>
  <cellStyles count="2">
    <cellStyle name="Normal" xfId="0" builtinId="0"/>
    <cellStyle name="Percent" xfId="1" builtinId="5"/>
  </cellStyles>
  <dxfs count="235"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bottom style="thin">
          <color auto="1"/>
        </bottom>
        <vertical/>
        <horizontal/>
      </border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bottom style="thin">
          <color auto="1"/>
        </bottom>
        <vertical/>
        <horizontal/>
      </border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</dxfs>
  <tableStyles count="0" defaultTableStyle="TableStyleMedium2" defaultPivotStyle="PivotStyleLight16"/>
  <colors>
    <mruColors>
      <color rgb="FFCBEBE6"/>
      <color rgb="FFAAD2CD"/>
      <color rgb="FF00E616"/>
      <color rgb="FF5DFF6C"/>
      <color rgb="FF00EE17"/>
      <color rgb="FF1CEE00"/>
      <color rgb="FF5BFF96"/>
      <color rgb="FF00B040"/>
      <color rgb="FFFFFF97"/>
      <color rgb="FFFFE697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hartsheet" Target="chartsheets/sheet1.xml"/><Relationship Id="rId13" Type="http://schemas.openxmlformats.org/officeDocument/2006/relationships/worksheet" Target="worksheets/sheet8.xml"/><Relationship Id="rId18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chartsheet" Target="chartsheets/sheet5.xml"/><Relationship Id="rId17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1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hartsheet" Target="chartsheets/sheet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0.xml"/><Relationship Id="rId23" Type="http://schemas.openxmlformats.org/officeDocument/2006/relationships/calcChain" Target="calcChain.xml"/><Relationship Id="rId10" Type="http://schemas.openxmlformats.org/officeDocument/2006/relationships/chartsheet" Target="chartsheets/sheet3.xml"/><Relationship Id="rId19" Type="http://schemas.openxmlformats.org/officeDocument/2006/relationships/worksheet" Target="worksheets/sheet14.xml"/><Relationship Id="rId4" Type="http://schemas.openxmlformats.org/officeDocument/2006/relationships/worksheet" Target="worksheets/sheet4.xml"/><Relationship Id="rId9" Type="http://schemas.openxmlformats.org/officeDocument/2006/relationships/chartsheet" Target="chartsheets/sheet2.xml"/><Relationship Id="rId14" Type="http://schemas.openxmlformats.org/officeDocument/2006/relationships/worksheet" Target="worksheets/sheet9.xml"/><Relationship Id="rId22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sz="1600"/>
              <a:t>Quick Assessment of Progress in RH/FP Policy</a:t>
            </a:r>
          </a:p>
          <a:p>
            <a:pPr>
              <a:defRPr/>
            </a:pPr>
            <a:r>
              <a:rPr lang="en-US"/>
              <a:t>% of responses in each category </a:t>
            </a:r>
          </a:p>
          <a:p>
            <a:pPr>
              <a:defRPr/>
            </a:pPr>
            <a:r>
              <a:rPr lang="en-US"/>
              <a:t>(Note: raw number of responses located in each colored bart)</a:t>
            </a:r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0.10572104860882764"/>
          <c:y val="0.14501075624689724"/>
          <c:w val="0.83525690390351293"/>
          <c:h val="0.74948653241512753"/>
        </c:manualLayout>
      </c:layout>
      <c:barChart>
        <c:barDir val="bar"/>
        <c:grouping val="percentStacked"/>
        <c:varyColors val="0"/>
        <c:ser>
          <c:idx val="0"/>
          <c:order val="0"/>
          <c:tx>
            <c:strRef>
              <c:f>'Programming 1'!$D$2</c:f>
              <c:strCache>
                <c:ptCount val="1"/>
                <c:pt idx="0">
                  <c:v>Green</c:v>
                </c:pt>
              </c:strCache>
            </c:strRef>
          </c:tx>
          <c:spPr>
            <a:solidFill>
              <a:srgbClr val="00B050"/>
            </a:solidFill>
            <a:ln>
              <a:solidFill>
                <a:srgbClr val="000000"/>
              </a:solidFill>
            </a:ln>
          </c:spPr>
          <c:invertIfNegative val="0"/>
          <c:dLbls>
            <c:dLbl>
              <c:idx val="5"/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'Programming 1'!$C$3:$C$9</c:f>
              <c:strCache>
                <c:ptCount val="7"/>
                <c:pt idx="0">
                  <c:v>IR5</c:v>
                </c:pt>
                <c:pt idx="1">
                  <c:v>IR4</c:v>
                </c:pt>
                <c:pt idx="2">
                  <c:v>IR3</c:v>
                </c:pt>
                <c:pt idx="3">
                  <c:v>IR2</c:v>
                </c:pt>
                <c:pt idx="4">
                  <c:v>IR1</c:v>
                </c:pt>
                <c:pt idx="5">
                  <c:v>SO</c:v>
                </c:pt>
                <c:pt idx="6">
                  <c:v>OVERALL</c:v>
                </c:pt>
              </c:strCache>
            </c:strRef>
          </c:cat>
          <c:val>
            <c:numRef>
              <c:f>'Programming 1'!$D$3:$D$9</c:f>
              <c:numCache>
                <c:formatCode>General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val>
        </c:ser>
        <c:ser>
          <c:idx val="1"/>
          <c:order val="1"/>
          <c:tx>
            <c:strRef>
              <c:f>'Programming 1'!$E$2</c:f>
              <c:strCache>
                <c:ptCount val="1"/>
                <c:pt idx="0">
                  <c:v>Yellow</c:v>
                </c:pt>
              </c:strCache>
            </c:strRef>
          </c:tx>
          <c:spPr>
            <a:solidFill>
              <a:srgbClr val="FFFF00"/>
            </a:solidFill>
            <a:ln>
              <a:solidFill>
                <a:srgbClr val="000000"/>
              </a:solidFill>
            </a:ln>
          </c:spPr>
          <c:invertIfNegative val="0"/>
          <c:cat>
            <c:strRef>
              <c:f>'Programming 1'!$C$3:$C$9</c:f>
              <c:strCache>
                <c:ptCount val="7"/>
                <c:pt idx="0">
                  <c:v>IR5</c:v>
                </c:pt>
                <c:pt idx="1">
                  <c:v>IR4</c:v>
                </c:pt>
                <c:pt idx="2">
                  <c:v>IR3</c:v>
                </c:pt>
                <c:pt idx="3">
                  <c:v>IR2</c:v>
                </c:pt>
                <c:pt idx="4">
                  <c:v>IR1</c:v>
                </c:pt>
                <c:pt idx="5">
                  <c:v>SO</c:v>
                </c:pt>
                <c:pt idx="6">
                  <c:v>OVERALL</c:v>
                </c:pt>
              </c:strCache>
            </c:strRef>
          </c:cat>
          <c:val>
            <c:numRef>
              <c:f>'Programming 1'!$E$3:$E$9</c:f>
              <c:numCache>
                <c:formatCode>General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val>
        </c:ser>
        <c:ser>
          <c:idx val="2"/>
          <c:order val="2"/>
          <c:tx>
            <c:strRef>
              <c:f>'Programming 1'!$F$2</c:f>
              <c:strCache>
                <c:ptCount val="1"/>
                <c:pt idx="0">
                  <c:v>Orange</c:v>
                </c:pt>
              </c:strCache>
            </c:strRef>
          </c:tx>
          <c:spPr>
            <a:solidFill>
              <a:srgbClr val="FFC000"/>
            </a:solidFill>
            <a:ln>
              <a:solidFill>
                <a:srgbClr val="000000"/>
              </a:solidFill>
            </a:ln>
          </c:spPr>
          <c:invertIfNegative val="0"/>
          <c:cat>
            <c:strRef>
              <c:f>'Programming 1'!$C$3:$C$9</c:f>
              <c:strCache>
                <c:ptCount val="7"/>
                <c:pt idx="0">
                  <c:v>IR5</c:v>
                </c:pt>
                <c:pt idx="1">
                  <c:v>IR4</c:v>
                </c:pt>
                <c:pt idx="2">
                  <c:v>IR3</c:v>
                </c:pt>
                <c:pt idx="3">
                  <c:v>IR2</c:v>
                </c:pt>
                <c:pt idx="4">
                  <c:v>IR1</c:v>
                </c:pt>
                <c:pt idx="5">
                  <c:v>SO</c:v>
                </c:pt>
                <c:pt idx="6">
                  <c:v>OVERALL</c:v>
                </c:pt>
              </c:strCache>
            </c:strRef>
          </c:cat>
          <c:val>
            <c:numRef>
              <c:f>'Programming 1'!$F$3:$F$9</c:f>
              <c:numCache>
                <c:formatCode>General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val>
        </c:ser>
        <c:ser>
          <c:idx val="3"/>
          <c:order val="3"/>
          <c:tx>
            <c:strRef>
              <c:f>'Programming 1'!$G$2</c:f>
              <c:strCache>
                <c:ptCount val="1"/>
                <c:pt idx="0">
                  <c:v>Red</c:v>
                </c:pt>
              </c:strCache>
            </c:strRef>
          </c:tx>
          <c:spPr>
            <a:solidFill>
              <a:srgbClr val="FF0000"/>
            </a:solidFill>
            <a:ln>
              <a:solidFill>
                <a:srgbClr val="000000"/>
              </a:solidFill>
            </a:ln>
          </c:spPr>
          <c:invertIfNegative val="0"/>
          <c:cat>
            <c:strRef>
              <c:f>'Programming 1'!$C$3:$C$9</c:f>
              <c:strCache>
                <c:ptCount val="7"/>
                <c:pt idx="0">
                  <c:v>IR5</c:v>
                </c:pt>
                <c:pt idx="1">
                  <c:v>IR4</c:v>
                </c:pt>
                <c:pt idx="2">
                  <c:v>IR3</c:v>
                </c:pt>
                <c:pt idx="3">
                  <c:v>IR2</c:v>
                </c:pt>
                <c:pt idx="4">
                  <c:v>IR1</c:v>
                </c:pt>
                <c:pt idx="5">
                  <c:v>SO</c:v>
                </c:pt>
                <c:pt idx="6">
                  <c:v>OVERALL</c:v>
                </c:pt>
              </c:strCache>
            </c:strRef>
          </c:cat>
          <c:val>
            <c:numRef>
              <c:f>'Programming 1'!$G$3:$G$9</c:f>
              <c:numCache>
                <c:formatCode>General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30"/>
        <c:overlap val="100"/>
        <c:axId val="71725056"/>
        <c:axId val="71726592"/>
      </c:barChart>
      <c:catAx>
        <c:axId val="71725056"/>
        <c:scaling>
          <c:orientation val="minMax"/>
        </c:scaling>
        <c:delete val="0"/>
        <c:axPos val="l"/>
        <c:majorTickMark val="none"/>
        <c:minorTickMark val="none"/>
        <c:tickLblPos val="nextTo"/>
        <c:txPr>
          <a:bodyPr/>
          <a:lstStyle/>
          <a:p>
            <a:pPr>
              <a:defRPr sz="1400" b="1"/>
            </a:pPr>
            <a:endParaRPr lang="en-US"/>
          </a:p>
        </c:txPr>
        <c:crossAx val="71726592"/>
        <c:crosses val="autoZero"/>
        <c:auto val="1"/>
        <c:lblAlgn val="ctr"/>
        <c:lblOffset val="100"/>
        <c:noMultiLvlLbl val="0"/>
      </c:catAx>
      <c:valAx>
        <c:axId val="71726592"/>
        <c:scaling>
          <c:orientation val="minMax"/>
        </c:scaling>
        <c:delete val="0"/>
        <c:axPos val="b"/>
        <c:majorGridlines/>
        <c:numFmt formatCode="0%" sourceLinked="1"/>
        <c:majorTickMark val="none"/>
        <c:minorTickMark val="none"/>
        <c:tickLblPos val="nextTo"/>
        <c:txPr>
          <a:bodyPr/>
          <a:lstStyle/>
          <a:p>
            <a:pPr>
              <a:defRPr b="0"/>
            </a:pPr>
            <a:endParaRPr lang="en-US"/>
          </a:p>
        </c:txPr>
        <c:crossAx val="71725056"/>
        <c:crosses val="autoZero"/>
        <c:crossBetween val="between"/>
      </c:valAx>
      <c:spPr>
        <a:solidFill>
          <a:srgbClr val="C0C0C0"/>
        </a:solidFill>
        <a:ln>
          <a:solidFill>
            <a:srgbClr val="000000"/>
          </a:solidFill>
        </a:ln>
      </c:spPr>
    </c:plotArea>
    <c:legend>
      <c:legendPos val="b"/>
      <c:overlay val="0"/>
    </c:legend>
    <c:plotVisOnly val="1"/>
    <c:dispBlanksAs val="gap"/>
    <c:showDLblsOverMax val="0"/>
  </c:chart>
  <c:txPr>
    <a:bodyPr/>
    <a:lstStyle/>
    <a:p>
      <a:pPr>
        <a:defRPr sz="1100"/>
      </a:pPr>
      <a:endParaRPr lang="en-US"/>
    </a:p>
  </c:txPr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sz="1600"/>
              <a:t>Quick Assessment of Progress in RH/FP Policy</a:t>
            </a:r>
          </a:p>
          <a:p>
            <a:pPr>
              <a:defRPr/>
            </a:pPr>
            <a:r>
              <a:rPr lang="en-US"/>
              <a:t>% of responses in each category </a:t>
            </a:r>
          </a:p>
          <a:p>
            <a:pPr>
              <a:defRPr/>
            </a:pPr>
            <a:r>
              <a:rPr lang="en-US"/>
              <a:t>(Note: raw number of responses located in each colored bart)</a:t>
            </a:r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0.10572104860882764"/>
          <c:y val="0.14501075624689724"/>
          <c:w val="0.83525690390351293"/>
          <c:h val="0.74948653241512753"/>
        </c:manualLayout>
      </c:layout>
      <c:barChart>
        <c:barDir val="bar"/>
        <c:grouping val="percentStacked"/>
        <c:varyColors val="0"/>
        <c:ser>
          <c:idx val="0"/>
          <c:order val="0"/>
          <c:tx>
            <c:strRef>
              <c:f>'Programming 1'!$D$2</c:f>
              <c:strCache>
                <c:ptCount val="1"/>
                <c:pt idx="0">
                  <c:v>Green</c:v>
                </c:pt>
              </c:strCache>
            </c:strRef>
          </c:tx>
          <c:spPr>
            <a:solidFill>
              <a:srgbClr val="00B050"/>
            </a:solidFill>
            <a:ln w="9525" cmpd="sng">
              <a:solidFill>
                <a:srgbClr val="000000"/>
              </a:solidFill>
            </a:ln>
          </c:spPr>
          <c:invertIfNegative val="0"/>
          <c:dPt>
            <c:idx val="6"/>
            <c:invertIfNegative val="0"/>
            <c:bubble3D val="0"/>
            <c:spPr>
              <a:solidFill>
                <a:srgbClr val="00B050"/>
              </a:solidFill>
              <a:ln w="31750" cmpd="sng">
                <a:solidFill>
                  <a:srgbClr val="000000"/>
                </a:solidFill>
              </a:ln>
            </c:spPr>
          </c:dPt>
          <c:cat>
            <c:strRef>
              <c:f>'Programming 1'!$C$3:$C$9</c:f>
              <c:strCache>
                <c:ptCount val="7"/>
                <c:pt idx="0">
                  <c:v>IR5</c:v>
                </c:pt>
                <c:pt idx="1">
                  <c:v>IR4</c:v>
                </c:pt>
                <c:pt idx="2">
                  <c:v>IR3</c:v>
                </c:pt>
                <c:pt idx="3">
                  <c:v>IR2</c:v>
                </c:pt>
                <c:pt idx="4">
                  <c:v>IR1</c:v>
                </c:pt>
                <c:pt idx="5">
                  <c:v>SO</c:v>
                </c:pt>
                <c:pt idx="6">
                  <c:v>OVERALL</c:v>
                </c:pt>
              </c:strCache>
            </c:strRef>
          </c:cat>
          <c:val>
            <c:numRef>
              <c:f>'Programming 1'!$D$3:$D$9</c:f>
              <c:numCache>
                <c:formatCode>General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val>
        </c:ser>
        <c:ser>
          <c:idx val="1"/>
          <c:order val="1"/>
          <c:tx>
            <c:strRef>
              <c:f>'Programming 1'!$E$2</c:f>
              <c:strCache>
                <c:ptCount val="1"/>
                <c:pt idx="0">
                  <c:v>Yellow</c:v>
                </c:pt>
              </c:strCache>
            </c:strRef>
          </c:tx>
          <c:spPr>
            <a:solidFill>
              <a:srgbClr val="FFFF00"/>
            </a:solidFill>
            <a:ln>
              <a:solidFill>
                <a:srgbClr val="000000"/>
              </a:solidFill>
            </a:ln>
          </c:spPr>
          <c:invertIfNegative val="0"/>
          <c:dPt>
            <c:idx val="6"/>
            <c:invertIfNegative val="0"/>
            <c:bubble3D val="0"/>
            <c:spPr>
              <a:solidFill>
                <a:srgbClr val="FFFF00"/>
              </a:solidFill>
              <a:ln w="31750">
                <a:solidFill>
                  <a:srgbClr val="000000"/>
                </a:solidFill>
              </a:ln>
            </c:spPr>
          </c:dPt>
          <c:cat>
            <c:strRef>
              <c:f>'Programming 1'!$C$3:$C$9</c:f>
              <c:strCache>
                <c:ptCount val="7"/>
                <c:pt idx="0">
                  <c:v>IR5</c:v>
                </c:pt>
                <c:pt idx="1">
                  <c:v>IR4</c:v>
                </c:pt>
                <c:pt idx="2">
                  <c:v>IR3</c:v>
                </c:pt>
                <c:pt idx="3">
                  <c:v>IR2</c:v>
                </c:pt>
                <c:pt idx="4">
                  <c:v>IR1</c:v>
                </c:pt>
                <c:pt idx="5">
                  <c:v>SO</c:v>
                </c:pt>
                <c:pt idx="6">
                  <c:v>OVERALL</c:v>
                </c:pt>
              </c:strCache>
            </c:strRef>
          </c:cat>
          <c:val>
            <c:numRef>
              <c:f>'Programming 1'!$E$3:$E$9</c:f>
              <c:numCache>
                <c:formatCode>General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val>
        </c:ser>
        <c:ser>
          <c:idx val="2"/>
          <c:order val="2"/>
          <c:tx>
            <c:strRef>
              <c:f>'Programming 1'!$F$2</c:f>
              <c:strCache>
                <c:ptCount val="1"/>
                <c:pt idx="0">
                  <c:v>Orange</c:v>
                </c:pt>
              </c:strCache>
            </c:strRef>
          </c:tx>
          <c:spPr>
            <a:solidFill>
              <a:srgbClr val="FFC000"/>
            </a:solidFill>
            <a:ln>
              <a:solidFill>
                <a:srgbClr val="000000"/>
              </a:solidFill>
            </a:ln>
          </c:spPr>
          <c:invertIfNegative val="0"/>
          <c:dPt>
            <c:idx val="6"/>
            <c:invertIfNegative val="0"/>
            <c:bubble3D val="0"/>
            <c:spPr>
              <a:solidFill>
                <a:srgbClr val="FFC000"/>
              </a:solidFill>
              <a:ln w="31750">
                <a:solidFill>
                  <a:srgbClr val="000000"/>
                </a:solidFill>
              </a:ln>
            </c:spPr>
          </c:dPt>
          <c:cat>
            <c:strRef>
              <c:f>'Programming 1'!$C$3:$C$9</c:f>
              <c:strCache>
                <c:ptCount val="7"/>
                <c:pt idx="0">
                  <c:v>IR5</c:v>
                </c:pt>
                <c:pt idx="1">
                  <c:v>IR4</c:v>
                </c:pt>
                <c:pt idx="2">
                  <c:v>IR3</c:v>
                </c:pt>
                <c:pt idx="3">
                  <c:v>IR2</c:v>
                </c:pt>
                <c:pt idx="4">
                  <c:v>IR1</c:v>
                </c:pt>
                <c:pt idx="5">
                  <c:v>SO</c:v>
                </c:pt>
                <c:pt idx="6">
                  <c:v>OVERALL</c:v>
                </c:pt>
              </c:strCache>
            </c:strRef>
          </c:cat>
          <c:val>
            <c:numRef>
              <c:f>'Programming 1'!$F$3:$F$9</c:f>
              <c:numCache>
                <c:formatCode>General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val>
        </c:ser>
        <c:ser>
          <c:idx val="3"/>
          <c:order val="3"/>
          <c:tx>
            <c:strRef>
              <c:f>'Programming 1'!$G$2</c:f>
              <c:strCache>
                <c:ptCount val="1"/>
                <c:pt idx="0">
                  <c:v>Red</c:v>
                </c:pt>
              </c:strCache>
            </c:strRef>
          </c:tx>
          <c:spPr>
            <a:solidFill>
              <a:srgbClr val="FF0000"/>
            </a:solidFill>
            <a:ln>
              <a:solidFill>
                <a:srgbClr val="000000"/>
              </a:solidFill>
            </a:ln>
          </c:spPr>
          <c:invertIfNegative val="0"/>
          <c:dPt>
            <c:idx val="6"/>
            <c:invertIfNegative val="0"/>
            <c:bubble3D val="0"/>
            <c:spPr>
              <a:solidFill>
                <a:srgbClr val="FF0000"/>
              </a:solidFill>
              <a:ln w="31750">
                <a:solidFill>
                  <a:srgbClr val="000000"/>
                </a:solidFill>
              </a:ln>
            </c:spPr>
          </c:dPt>
          <c:cat>
            <c:strRef>
              <c:f>'Programming 1'!$C$3:$C$9</c:f>
              <c:strCache>
                <c:ptCount val="7"/>
                <c:pt idx="0">
                  <c:v>IR5</c:v>
                </c:pt>
                <c:pt idx="1">
                  <c:v>IR4</c:v>
                </c:pt>
                <c:pt idx="2">
                  <c:v>IR3</c:v>
                </c:pt>
                <c:pt idx="3">
                  <c:v>IR2</c:v>
                </c:pt>
                <c:pt idx="4">
                  <c:v>IR1</c:v>
                </c:pt>
                <c:pt idx="5">
                  <c:v>SO</c:v>
                </c:pt>
                <c:pt idx="6">
                  <c:v>OVERALL</c:v>
                </c:pt>
              </c:strCache>
            </c:strRef>
          </c:cat>
          <c:val>
            <c:numRef>
              <c:f>'Programming 1'!$G$3:$G$9</c:f>
              <c:numCache>
                <c:formatCode>General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overlap val="100"/>
        <c:axId val="75761920"/>
        <c:axId val="75763712"/>
      </c:barChart>
      <c:catAx>
        <c:axId val="75761920"/>
        <c:scaling>
          <c:orientation val="minMax"/>
        </c:scaling>
        <c:delete val="0"/>
        <c:axPos val="l"/>
        <c:majorTickMark val="none"/>
        <c:minorTickMark val="none"/>
        <c:tickLblPos val="nextTo"/>
        <c:txPr>
          <a:bodyPr/>
          <a:lstStyle/>
          <a:p>
            <a:pPr>
              <a:defRPr sz="1400" b="1"/>
            </a:pPr>
            <a:endParaRPr lang="en-US"/>
          </a:p>
        </c:txPr>
        <c:crossAx val="75763712"/>
        <c:crosses val="autoZero"/>
        <c:auto val="1"/>
        <c:lblAlgn val="ctr"/>
        <c:lblOffset val="100"/>
        <c:noMultiLvlLbl val="0"/>
      </c:catAx>
      <c:valAx>
        <c:axId val="75763712"/>
        <c:scaling>
          <c:orientation val="minMax"/>
        </c:scaling>
        <c:delete val="0"/>
        <c:axPos val="b"/>
        <c:majorGridlines/>
        <c:numFmt formatCode="0%" sourceLinked="1"/>
        <c:majorTickMark val="none"/>
        <c:minorTickMark val="none"/>
        <c:tickLblPos val="nextTo"/>
        <c:txPr>
          <a:bodyPr/>
          <a:lstStyle/>
          <a:p>
            <a:pPr>
              <a:defRPr b="0"/>
            </a:pPr>
            <a:endParaRPr lang="en-US"/>
          </a:p>
        </c:txPr>
        <c:crossAx val="75761920"/>
        <c:crosses val="autoZero"/>
        <c:crossBetween val="between"/>
      </c:valAx>
      <c:spPr>
        <a:ln>
          <a:solidFill>
            <a:srgbClr val="000000"/>
          </a:solidFill>
        </a:ln>
      </c:spPr>
    </c:plotArea>
    <c:legend>
      <c:legendPos val="b"/>
      <c:overlay val="0"/>
    </c:legend>
    <c:plotVisOnly val="1"/>
    <c:dispBlanksAs val="gap"/>
    <c:showDLblsOverMax val="0"/>
  </c:chart>
  <c:txPr>
    <a:bodyPr/>
    <a:lstStyle/>
    <a:p>
      <a:pPr>
        <a:defRPr sz="1100"/>
      </a:pPr>
      <a:endParaRPr lang="en-US"/>
    </a:p>
  </c:txPr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sz="1600"/>
              <a:t>Quick Assessment of Progress in RH/FP Policy</a:t>
            </a:r>
          </a:p>
          <a:p>
            <a:pPr>
              <a:defRPr/>
            </a:pPr>
            <a:r>
              <a:rPr lang="en-US"/>
              <a:t>% of responses in each category </a:t>
            </a:r>
          </a:p>
          <a:p>
            <a:pPr>
              <a:defRPr/>
            </a:pPr>
            <a:r>
              <a:rPr lang="en-US"/>
              <a:t>(Note: raw number of responses located in each colored bart)</a:t>
            </a:r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0.10572104860882764"/>
          <c:y val="0.14501075624689724"/>
          <c:w val="0.83525690390351293"/>
          <c:h val="0.74948653241512753"/>
        </c:manualLayout>
      </c:layout>
      <c:barChart>
        <c:barDir val="bar"/>
        <c:grouping val="percentStacked"/>
        <c:varyColors val="0"/>
        <c:ser>
          <c:idx val="0"/>
          <c:order val="0"/>
          <c:tx>
            <c:strRef>
              <c:f>'Programming 1'!$D$2</c:f>
              <c:strCache>
                <c:ptCount val="1"/>
                <c:pt idx="0">
                  <c:v>Green</c:v>
                </c:pt>
              </c:strCache>
            </c:strRef>
          </c:tx>
          <c:spPr>
            <a:solidFill>
              <a:srgbClr val="00B040"/>
            </a:solidFill>
            <a:ln>
              <a:solidFill>
                <a:srgbClr val="000000"/>
              </a:solidFill>
            </a:ln>
          </c:spPr>
          <c:invertIfNegative val="0"/>
          <c:cat>
            <c:strRef>
              <c:f>'Programming 1'!$C$3:$C$9</c:f>
              <c:strCache>
                <c:ptCount val="7"/>
                <c:pt idx="0">
                  <c:v>IR5</c:v>
                </c:pt>
                <c:pt idx="1">
                  <c:v>IR4</c:v>
                </c:pt>
                <c:pt idx="2">
                  <c:v>IR3</c:v>
                </c:pt>
                <c:pt idx="3">
                  <c:v>IR2</c:v>
                </c:pt>
                <c:pt idx="4">
                  <c:v>IR1</c:v>
                </c:pt>
                <c:pt idx="5">
                  <c:v>SO</c:v>
                </c:pt>
                <c:pt idx="6">
                  <c:v>OVERALL</c:v>
                </c:pt>
              </c:strCache>
            </c:strRef>
          </c:cat>
          <c:val>
            <c:numRef>
              <c:f>'Programming 1'!$D$3:$D$9</c:f>
              <c:numCache>
                <c:formatCode>General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val>
        </c:ser>
        <c:ser>
          <c:idx val="1"/>
          <c:order val="1"/>
          <c:tx>
            <c:strRef>
              <c:f>'Programming 1'!$E$2</c:f>
              <c:strCache>
                <c:ptCount val="1"/>
                <c:pt idx="0">
                  <c:v>Yellow</c:v>
                </c:pt>
              </c:strCache>
            </c:strRef>
          </c:tx>
          <c:spPr>
            <a:solidFill>
              <a:srgbClr val="A3D040"/>
            </a:solidFill>
            <a:ln>
              <a:solidFill>
                <a:srgbClr val="000000"/>
              </a:solidFill>
            </a:ln>
          </c:spPr>
          <c:invertIfNegative val="0"/>
          <c:cat>
            <c:strRef>
              <c:f>'Programming 1'!$C$3:$C$9</c:f>
              <c:strCache>
                <c:ptCount val="7"/>
                <c:pt idx="0">
                  <c:v>IR5</c:v>
                </c:pt>
                <c:pt idx="1">
                  <c:v>IR4</c:v>
                </c:pt>
                <c:pt idx="2">
                  <c:v>IR3</c:v>
                </c:pt>
                <c:pt idx="3">
                  <c:v>IR2</c:v>
                </c:pt>
                <c:pt idx="4">
                  <c:v>IR1</c:v>
                </c:pt>
                <c:pt idx="5">
                  <c:v>SO</c:v>
                </c:pt>
                <c:pt idx="6">
                  <c:v>OVERALL</c:v>
                </c:pt>
              </c:strCache>
            </c:strRef>
          </c:cat>
          <c:val>
            <c:numRef>
              <c:f>'Programming 1'!$E$3:$E$9</c:f>
              <c:numCache>
                <c:formatCode>General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val>
        </c:ser>
        <c:ser>
          <c:idx val="2"/>
          <c:order val="2"/>
          <c:tx>
            <c:strRef>
              <c:f>'Programming 1'!$F$2</c:f>
              <c:strCache>
                <c:ptCount val="1"/>
                <c:pt idx="0">
                  <c:v>Orange</c:v>
                </c:pt>
              </c:strCache>
            </c:strRef>
          </c:tx>
          <c:spPr>
            <a:solidFill>
              <a:srgbClr val="FFFF00"/>
            </a:solidFill>
            <a:ln>
              <a:solidFill>
                <a:srgbClr val="000000"/>
              </a:solidFill>
            </a:ln>
          </c:spPr>
          <c:invertIfNegative val="0"/>
          <c:cat>
            <c:strRef>
              <c:f>'Programming 1'!$C$3:$C$9</c:f>
              <c:strCache>
                <c:ptCount val="7"/>
                <c:pt idx="0">
                  <c:v>IR5</c:v>
                </c:pt>
                <c:pt idx="1">
                  <c:v>IR4</c:v>
                </c:pt>
                <c:pt idx="2">
                  <c:v>IR3</c:v>
                </c:pt>
                <c:pt idx="3">
                  <c:v>IR2</c:v>
                </c:pt>
                <c:pt idx="4">
                  <c:v>IR1</c:v>
                </c:pt>
                <c:pt idx="5">
                  <c:v>SO</c:v>
                </c:pt>
                <c:pt idx="6">
                  <c:v>OVERALL</c:v>
                </c:pt>
              </c:strCache>
            </c:strRef>
          </c:cat>
          <c:val>
            <c:numRef>
              <c:f>'Programming 1'!$F$3:$F$9</c:f>
              <c:numCache>
                <c:formatCode>General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val>
        </c:ser>
        <c:ser>
          <c:idx val="3"/>
          <c:order val="3"/>
          <c:tx>
            <c:strRef>
              <c:f>'Programming 1'!$G$2</c:f>
              <c:strCache>
                <c:ptCount val="1"/>
                <c:pt idx="0">
                  <c:v>Red</c:v>
                </c:pt>
              </c:strCache>
            </c:strRef>
          </c:tx>
          <c:spPr>
            <a:solidFill>
              <a:srgbClr val="FF0000"/>
            </a:solidFill>
            <a:ln>
              <a:solidFill>
                <a:srgbClr val="000000"/>
              </a:solidFill>
            </a:ln>
          </c:spPr>
          <c:invertIfNegative val="0"/>
          <c:cat>
            <c:strRef>
              <c:f>'Programming 1'!$C$3:$C$9</c:f>
              <c:strCache>
                <c:ptCount val="7"/>
                <c:pt idx="0">
                  <c:v>IR5</c:v>
                </c:pt>
                <c:pt idx="1">
                  <c:v>IR4</c:v>
                </c:pt>
                <c:pt idx="2">
                  <c:v>IR3</c:v>
                </c:pt>
                <c:pt idx="3">
                  <c:v>IR2</c:v>
                </c:pt>
                <c:pt idx="4">
                  <c:v>IR1</c:v>
                </c:pt>
                <c:pt idx="5">
                  <c:v>SO</c:v>
                </c:pt>
                <c:pt idx="6">
                  <c:v>OVERALL</c:v>
                </c:pt>
              </c:strCache>
            </c:strRef>
          </c:cat>
          <c:val>
            <c:numRef>
              <c:f>'Programming 1'!$G$3:$G$9</c:f>
              <c:numCache>
                <c:formatCode>General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overlap val="100"/>
        <c:axId val="75799552"/>
        <c:axId val="75809536"/>
      </c:barChart>
      <c:catAx>
        <c:axId val="75799552"/>
        <c:scaling>
          <c:orientation val="minMax"/>
        </c:scaling>
        <c:delete val="0"/>
        <c:axPos val="l"/>
        <c:majorTickMark val="none"/>
        <c:minorTickMark val="none"/>
        <c:tickLblPos val="nextTo"/>
        <c:txPr>
          <a:bodyPr/>
          <a:lstStyle/>
          <a:p>
            <a:pPr>
              <a:defRPr sz="1400" b="1"/>
            </a:pPr>
            <a:endParaRPr lang="en-US"/>
          </a:p>
        </c:txPr>
        <c:crossAx val="75809536"/>
        <c:crosses val="autoZero"/>
        <c:auto val="1"/>
        <c:lblAlgn val="ctr"/>
        <c:lblOffset val="100"/>
        <c:noMultiLvlLbl val="0"/>
      </c:catAx>
      <c:valAx>
        <c:axId val="75809536"/>
        <c:scaling>
          <c:orientation val="minMax"/>
        </c:scaling>
        <c:delete val="0"/>
        <c:axPos val="b"/>
        <c:majorGridlines/>
        <c:numFmt formatCode="0%" sourceLinked="1"/>
        <c:majorTickMark val="none"/>
        <c:minorTickMark val="none"/>
        <c:tickLblPos val="nextTo"/>
        <c:txPr>
          <a:bodyPr/>
          <a:lstStyle/>
          <a:p>
            <a:pPr>
              <a:defRPr b="0"/>
            </a:pPr>
            <a:endParaRPr lang="en-US"/>
          </a:p>
        </c:txPr>
        <c:crossAx val="75799552"/>
        <c:crosses val="autoZero"/>
        <c:crossBetween val="between"/>
      </c:valAx>
      <c:spPr>
        <a:ln>
          <a:solidFill>
            <a:srgbClr val="000000"/>
          </a:solidFill>
        </a:ln>
      </c:spPr>
    </c:plotArea>
    <c:legend>
      <c:legendPos val="b"/>
      <c:overlay val="0"/>
    </c:legend>
    <c:plotVisOnly val="1"/>
    <c:dispBlanksAs val="gap"/>
    <c:showDLblsOverMax val="0"/>
  </c:chart>
  <c:txPr>
    <a:bodyPr/>
    <a:lstStyle/>
    <a:p>
      <a:pPr>
        <a:defRPr sz="1100"/>
      </a:pPr>
      <a:endParaRPr lang="en-US"/>
    </a:p>
  </c:txPr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sz="1600"/>
              <a:t>Quick Assessment of Progress in RH/FP Policy</a:t>
            </a:r>
          </a:p>
          <a:p>
            <a:pPr>
              <a:defRPr/>
            </a:pPr>
            <a:r>
              <a:rPr lang="en-US"/>
              <a:t>% of responses in each category </a:t>
            </a:r>
          </a:p>
          <a:p>
            <a:pPr>
              <a:defRPr/>
            </a:pPr>
            <a:r>
              <a:rPr lang="en-US"/>
              <a:t>(Note: raw number of responses located in each colored bart)</a:t>
            </a:r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0.10572104860882764"/>
          <c:y val="0.14501075624689724"/>
          <c:w val="0.83525690390351293"/>
          <c:h val="0.74948653241512753"/>
        </c:manualLayout>
      </c:layout>
      <c:barChart>
        <c:barDir val="bar"/>
        <c:grouping val="percentStacked"/>
        <c:varyColors val="0"/>
        <c:ser>
          <c:idx val="0"/>
          <c:order val="0"/>
          <c:tx>
            <c:strRef>
              <c:f>'Programming 1'!$D$2</c:f>
              <c:strCache>
                <c:ptCount val="1"/>
                <c:pt idx="0">
                  <c:v>Green</c:v>
                </c:pt>
              </c:strCache>
            </c:strRef>
          </c:tx>
          <c:spPr>
            <a:solidFill>
              <a:srgbClr val="00B040"/>
            </a:solidFill>
            <a:ln w="9525">
              <a:solidFill>
                <a:srgbClr val="000000"/>
              </a:solidFill>
            </a:ln>
          </c:spPr>
          <c:invertIfNegative val="0"/>
          <c:cat>
            <c:strRef>
              <c:f>'Programming 1'!$C$3:$C$9</c:f>
              <c:strCache>
                <c:ptCount val="7"/>
                <c:pt idx="0">
                  <c:v>IR5</c:v>
                </c:pt>
                <c:pt idx="1">
                  <c:v>IR4</c:v>
                </c:pt>
                <c:pt idx="2">
                  <c:v>IR3</c:v>
                </c:pt>
                <c:pt idx="3">
                  <c:v>IR2</c:v>
                </c:pt>
                <c:pt idx="4">
                  <c:v>IR1</c:v>
                </c:pt>
                <c:pt idx="5">
                  <c:v>SO</c:v>
                </c:pt>
                <c:pt idx="6">
                  <c:v>OVERALL</c:v>
                </c:pt>
              </c:strCache>
            </c:strRef>
          </c:cat>
          <c:val>
            <c:numRef>
              <c:f>'Programming 1'!$D$3:$D$9</c:f>
              <c:numCache>
                <c:formatCode>General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val>
        </c:ser>
        <c:ser>
          <c:idx val="1"/>
          <c:order val="1"/>
          <c:tx>
            <c:strRef>
              <c:f>'Programming 1'!$E$2</c:f>
              <c:strCache>
                <c:ptCount val="1"/>
                <c:pt idx="0">
                  <c:v>Yellow</c:v>
                </c:pt>
              </c:strCache>
            </c:strRef>
          </c:tx>
          <c:spPr>
            <a:solidFill>
              <a:srgbClr val="A3D040"/>
            </a:solidFill>
            <a:ln w="9525">
              <a:solidFill>
                <a:srgbClr val="000000"/>
              </a:solidFill>
            </a:ln>
          </c:spPr>
          <c:invertIfNegative val="0"/>
          <c:cat>
            <c:strRef>
              <c:f>'Programming 1'!$C$3:$C$9</c:f>
              <c:strCache>
                <c:ptCount val="7"/>
                <c:pt idx="0">
                  <c:v>IR5</c:v>
                </c:pt>
                <c:pt idx="1">
                  <c:v>IR4</c:v>
                </c:pt>
                <c:pt idx="2">
                  <c:v>IR3</c:v>
                </c:pt>
                <c:pt idx="3">
                  <c:v>IR2</c:v>
                </c:pt>
                <c:pt idx="4">
                  <c:v>IR1</c:v>
                </c:pt>
                <c:pt idx="5">
                  <c:v>SO</c:v>
                </c:pt>
                <c:pt idx="6">
                  <c:v>OVERALL</c:v>
                </c:pt>
              </c:strCache>
            </c:strRef>
          </c:cat>
          <c:val>
            <c:numRef>
              <c:f>'Programming 1'!$E$3:$E$9</c:f>
              <c:numCache>
                <c:formatCode>General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val>
        </c:ser>
        <c:ser>
          <c:idx val="2"/>
          <c:order val="2"/>
          <c:tx>
            <c:strRef>
              <c:f>'Programming 1'!$F$2</c:f>
              <c:strCache>
                <c:ptCount val="1"/>
                <c:pt idx="0">
                  <c:v>Orange</c:v>
                </c:pt>
              </c:strCache>
            </c:strRef>
          </c:tx>
          <c:spPr>
            <a:solidFill>
              <a:srgbClr val="FFD400"/>
            </a:solidFill>
            <a:ln w="9525">
              <a:solidFill>
                <a:srgbClr val="000000"/>
              </a:solidFill>
            </a:ln>
          </c:spPr>
          <c:invertIfNegative val="0"/>
          <c:cat>
            <c:strRef>
              <c:f>'Programming 1'!$C$3:$C$9</c:f>
              <c:strCache>
                <c:ptCount val="7"/>
                <c:pt idx="0">
                  <c:v>IR5</c:v>
                </c:pt>
                <c:pt idx="1">
                  <c:v>IR4</c:v>
                </c:pt>
                <c:pt idx="2">
                  <c:v>IR3</c:v>
                </c:pt>
                <c:pt idx="3">
                  <c:v>IR2</c:v>
                </c:pt>
                <c:pt idx="4">
                  <c:v>IR1</c:v>
                </c:pt>
                <c:pt idx="5">
                  <c:v>SO</c:v>
                </c:pt>
                <c:pt idx="6">
                  <c:v>OVERALL</c:v>
                </c:pt>
              </c:strCache>
            </c:strRef>
          </c:cat>
          <c:val>
            <c:numRef>
              <c:f>'Programming 1'!$F$3:$F$9</c:f>
              <c:numCache>
                <c:formatCode>General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val>
        </c:ser>
        <c:ser>
          <c:idx val="3"/>
          <c:order val="3"/>
          <c:tx>
            <c:strRef>
              <c:f>'Programming 1'!$G$2</c:f>
              <c:strCache>
                <c:ptCount val="1"/>
                <c:pt idx="0">
                  <c:v>Red</c:v>
                </c:pt>
              </c:strCache>
            </c:strRef>
          </c:tx>
          <c:spPr>
            <a:solidFill>
              <a:srgbClr val="FF0000"/>
            </a:solidFill>
            <a:ln w="9525">
              <a:solidFill>
                <a:srgbClr val="000000"/>
              </a:solidFill>
            </a:ln>
          </c:spPr>
          <c:invertIfNegative val="0"/>
          <c:cat>
            <c:strRef>
              <c:f>'Programming 1'!$C$3:$C$9</c:f>
              <c:strCache>
                <c:ptCount val="7"/>
                <c:pt idx="0">
                  <c:v>IR5</c:v>
                </c:pt>
                <c:pt idx="1">
                  <c:v>IR4</c:v>
                </c:pt>
                <c:pt idx="2">
                  <c:v>IR3</c:v>
                </c:pt>
                <c:pt idx="3">
                  <c:v>IR2</c:v>
                </c:pt>
                <c:pt idx="4">
                  <c:v>IR1</c:v>
                </c:pt>
                <c:pt idx="5">
                  <c:v>SO</c:v>
                </c:pt>
                <c:pt idx="6">
                  <c:v>OVERALL</c:v>
                </c:pt>
              </c:strCache>
            </c:strRef>
          </c:cat>
          <c:val>
            <c:numRef>
              <c:f>'Programming 1'!$G$3:$G$9</c:f>
              <c:numCache>
                <c:formatCode>General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overlap val="100"/>
        <c:axId val="75886592"/>
        <c:axId val="75888128"/>
      </c:barChart>
      <c:catAx>
        <c:axId val="75886592"/>
        <c:scaling>
          <c:orientation val="minMax"/>
        </c:scaling>
        <c:delete val="0"/>
        <c:axPos val="l"/>
        <c:majorTickMark val="none"/>
        <c:minorTickMark val="none"/>
        <c:tickLblPos val="nextTo"/>
        <c:txPr>
          <a:bodyPr/>
          <a:lstStyle/>
          <a:p>
            <a:pPr>
              <a:defRPr sz="1400" b="1"/>
            </a:pPr>
            <a:endParaRPr lang="en-US"/>
          </a:p>
        </c:txPr>
        <c:crossAx val="75888128"/>
        <c:crosses val="autoZero"/>
        <c:auto val="1"/>
        <c:lblAlgn val="ctr"/>
        <c:lblOffset val="100"/>
        <c:noMultiLvlLbl val="0"/>
      </c:catAx>
      <c:valAx>
        <c:axId val="75888128"/>
        <c:scaling>
          <c:orientation val="minMax"/>
        </c:scaling>
        <c:delete val="0"/>
        <c:axPos val="b"/>
        <c:majorGridlines/>
        <c:numFmt formatCode="0%" sourceLinked="1"/>
        <c:majorTickMark val="none"/>
        <c:minorTickMark val="none"/>
        <c:tickLblPos val="nextTo"/>
        <c:txPr>
          <a:bodyPr/>
          <a:lstStyle/>
          <a:p>
            <a:pPr>
              <a:defRPr b="0"/>
            </a:pPr>
            <a:endParaRPr lang="en-US"/>
          </a:p>
        </c:txPr>
        <c:crossAx val="75886592"/>
        <c:crosses val="autoZero"/>
        <c:crossBetween val="between"/>
      </c:valAx>
      <c:spPr>
        <a:ln>
          <a:solidFill>
            <a:srgbClr val="000000"/>
          </a:solidFill>
        </a:ln>
      </c:spPr>
    </c:plotArea>
    <c:legend>
      <c:legendPos val="b"/>
      <c:overlay val="0"/>
    </c:legend>
    <c:plotVisOnly val="1"/>
    <c:dispBlanksAs val="gap"/>
    <c:showDLblsOverMax val="0"/>
  </c:chart>
  <c:txPr>
    <a:bodyPr/>
    <a:lstStyle/>
    <a:p>
      <a:pPr>
        <a:defRPr sz="1100"/>
      </a:pPr>
      <a:endParaRPr lang="en-US"/>
    </a:p>
  </c:txPr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sz="1600"/>
              <a:t>Quick Assessment of Progress in RH/FP Policy</a:t>
            </a:r>
          </a:p>
          <a:p>
            <a:pPr>
              <a:defRPr/>
            </a:pPr>
            <a:r>
              <a:rPr lang="en-US"/>
              <a:t>% of responses in each category </a:t>
            </a:r>
          </a:p>
          <a:p>
            <a:pPr>
              <a:defRPr/>
            </a:pPr>
            <a:r>
              <a:rPr lang="en-US"/>
              <a:t>(Note: raw number of responses located in each colored bart)</a:t>
            </a:r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0.10572104860882764"/>
          <c:y val="0.14501075624689724"/>
          <c:w val="0.83525690390351293"/>
          <c:h val="0.74948653241512753"/>
        </c:manualLayout>
      </c:layout>
      <c:barChart>
        <c:barDir val="bar"/>
        <c:grouping val="percentStacked"/>
        <c:varyColors val="0"/>
        <c:ser>
          <c:idx val="0"/>
          <c:order val="0"/>
          <c:tx>
            <c:strRef>
              <c:f>'Programming 1'!$D$11</c:f>
              <c:strCache>
                <c:ptCount val="1"/>
                <c:pt idx="0">
                  <c:v>Green, Yellow</c:v>
                </c:pt>
              </c:strCache>
            </c:strRef>
          </c:tx>
          <c:spPr>
            <a:solidFill>
              <a:srgbClr val="00B040"/>
            </a:solidFill>
            <a:ln>
              <a:solidFill>
                <a:sysClr val="windowText" lastClr="000000"/>
              </a:solidFill>
            </a:ln>
          </c:spPr>
          <c:invertIfNegative val="0"/>
          <c:cat>
            <c:strRef>
              <c:f>'Programming 1'!$C$12:$C$18</c:f>
              <c:strCache>
                <c:ptCount val="7"/>
                <c:pt idx="0">
                  <c:v>IR5</c:v>
                </c:pt>
                <c:pt idx="1">
                  <c:v>IR4</c:v>
                </c:pt>
                <c:pt idx="2">
                  <c:v>IR3</c:v>
                </c:pt>
                <c:pt idx="3">
                  <c:v>IR2</c:v>
                </c:pt>
                <c:pt idx="4">
                  <c:v>IR1</c:v>
                </c:pt>
                <c:pt idx="5">
                  <c:v>SO</c:v>
                </c:pt>
                <c:pt idx="6">
                  <c:v>OVERALL</c:v>
                </c:pt>
              </c:strCache>
            </c:strRef>
          </c:cat>
          <c:val>
            <c:numRef>
              <c:f>'Programming 1'!$D$12:$D$18</c:f>
              <c:numCache>
                <c:formatCode>General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val>
        </c:ser>
        <c:ser>
          <c:idx val="1"/>
          <c:order val="1"/>
          <c:tx>
            <c:strRef>
              <c:f>'Programming 1'!$E$11</c:f>
              <c:strCache>
                <c:ptCount val="1"/>
                <c:pt idx="0">
                  <c:v>Orange, Red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</c:spPr>
          <c:invertIfNegative val="0"/>
          <c:cat>
            <c:strRef>
              <c:f>'Programming 1'!$C$12:$C$18</c:f>
              <c:strCache>
                <c:ptCount val="7"/>
                <c:pt idx="0">
                  <c:v>IR5</c:v>
                </c:pt>
                <c:pt idx="1">
                  <c:v>IR4</c:v>
                </c:pt>
                <c:pt idx="2">
                  <c:v>IR3</c:v>
                </c:pt>
                <c:pt idx="3">
                  <c:v>IR2</c:v>
                </c:pt>
                <c:pt idx="4">
                  <c:v>IR1</c:v>
                </c:pt>
                <c:pt idx="5">
                  <c:v>SO</c:v>
                </c:pt>
                <c:pt idx="6">
                  <c:v>OVERALL</c:v>
                </c:pt>
              </c:strCache>
            </c:strRef>
          </c:cat>
          <c:val>
            <c:numRef>
              <c:f>'Programming 1'!$E$12:$E$18</c:f>
              <c:numCache>
                <c:formatCode>General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overlap val="100"/>
        <c:axId val="75922432"/>
        <c:axId val="75924224"/>
      </c:barChart>
      <c:catAx>
        <c:axId val="75922432"/>
        <c:scaling>
          <c:orientation val="minMax"/>
        </c:scaling>
        <c:delete val="0"/>
        <c:axPos val="l"/>
        <c:majorTickMark val="none"/>
        <c:minorTickMark val="none"/>
        <c:tickLblPos val="nextTo"/>
        <c:txPr>
          <a:bodyPr/>
          <a:lstStyle/>
          <a:p>
            <a:pPr>
              <a:defRPr sz="1400" b="1"/>
            </a:pPr>
            <a:endParaRPr lang="en-US"/>
          </a:p>
        </c:txPr>
        <c:crossAx val="75924224"/>
        <c:crosses val="autoZero"/>
        <c:auto val="1"/>
        <c:lblAlgn val="ctr"/>
        <c:lblOffset val="100"/>
        <c:noMultiLvlLbl val="0"/>
      </c:catAx>
      <c:valAx>
        <c:axId val="75924224"/>
        <c:scaling>
          <c:orientation val="minMax"/>
        </c:scaling>
        <c:delete val="0"/>
        <c:axPos val="b"/>
        <c:majorGridlines/>
        <c:numFmt formatCode="0%" sourceLinked="1"/>
        <c:majorTickMark val="none"/>
        <c:minorTickMark val="none"/>
        <c:tickLblPos val="nextTo"/>
        <c:txPr>
          <a:bodyPr/>
          <a:lstStyle/>
          <a:p>
            <a:pPr>
              <a:defRPr b="0"/>
            </a:pPr>
            <a:endParaRPr lang="en-US"/>
          </a:p>
        </c:txPr>
        <c:crossAx val="75922432"/>
        <c:crosses val="autoZero"/>
        <c:crossBetween val="between"/>
      </c:valAx>
      <c:spPr>
        <a:ln>
          <a:solidFill>
            <a:srgbClr val="000000"/>
          </a:solidFill>
        </a:ln>
      </c:spPr>
    </c:plotArea>
    <c:legend>
      <c:legendPos val="b"/>
      <c:overlay val="0"/>
    </c:legend>
    <c:plotVisOnly val="1"/>
    <c:dispBlanksAs val="gap"/>
    <c:showDLblsOverMax val="0"/>
  </c:chart>
  <c:txPr>
    <a:bodyPr/>
    <a:lstStyle/>
    <a:p>
      <a:pPr>
        <a:defRPr sz="1100"/>
      </a:pPr>
      <a:endParaRPr lang="en-US"/>
    </a:p>
  </c:txPr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/>
      <c:pieChart>
        <c:varyColors val="1"/>
        <c:ser>
          <c:idx val="6"/>
          <c:order val="0"/>
          <c:tx>
            <c:strRef>
              <c:f>'Programming 1'!$C$9</c:f>
              <c:strCache>
                <c:ptCount val="1"/>
                <c:pt idx="0">
                  <c:v>OVERALL</c:v>
                </c:pt>
              </c:strCache>
            </c:strRef>
          </c:tx>
          <c:dPt>
            <c:idx val="0"/>
            <c:bubble3D val="0"/>
            <c:spPr>
              <a:solidFill>
                <a:srgbClr val="00B050"/>
              </a:solidFill>
            </c:spPr>
          </c:dPt>
          <c:dPt>
            <c:idx val="1"/>
            <c:bubble3D val="0"/>
            <c:spPr>
              <a:solidFill>
                <a:srgbClr val="FFFF00"/>
              </a:solidFill>
            </c:spPr>
          </c:dPt>
          <c:dPt>
            <c:idx val="2"/>
            <c:bubble3D val="0"/>
            <c:spPr>
              <a:solidFill>
                <a:srgbClr val="FFC000"/>
              </a:solidFill>
            </c:spPr>
          </c:dPt>
          <c:dPt>
            <c:idx val="3"/>
            <c:bubble3D val="0"/>
            <c:spPr>
              <a:solidFill>
                <a:srgbClr val="FF0000"/>
              </a:solidFill>
            </c:spPr>
          </c:dPt>
          <c:cat>
            <c:strRef>
              <c:f>'Programming 1'!$D$2:$G$2</c:f>
              <c:strCache>
                <c:ptCount val="4"/>
                <c:pt idx="0">
                  <c:v>Green</c:v>
                </c:pt>
                <c:pt idx="1">
                  <c:v>Yellow</c:v>
                </c:pt>
                <c:pt idx="2">
                  <c:v>Orange</c:v>
                </c:pt>
                <c:pt idx="3">
                  <c:v>Red</c:v>
                </c:pt>
              </c:strCache>
            </c:strRef>
          </c:cat>
          <c:val>
            <c:numRef>
              <c:f>'Programming 1'!$D$9:$G$9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/>
      <c:pieChart>
        <c:varyColors val="1"/>
        <c:ser>
          <c:idx val="12"/>
          <c:order val="0"/>
          <c:tx>
            <c:strRef>
              <c:f>'Programming 1'!$C$8</c:f>
              <c:strCache>
                <c:ptCount val="1"/>
                <c:pt idx="0">
                  <c:v>SO</c:v>
                </c:pt>
              </c:strCache>
            </c:strRef>
          </c:tx>
          <c:spPr>
            <a:solidFill>
              <a:srgbClr val="00B050"/>
            </a:solidFill>
          </c:spPr>
          <c:dPt>
            <c:idx val="1"/>
            <c:bubble3D val="0"/>
            <c:spPr>
              <a:solidFill>
                <a:srgbClr val="FFFF00"/>
              </a:solidFill>
            </c:spPr>
          </c:dPt>
          <c:dPt>
            <c:idx val="2"/>
            <c:bubble3D val="0"/>
            <c:spPr>
              <a:solidFill>
                <a:srgbClr val="FFC000"/>
              </a:solidFill>
            </c:spPr>
          </c:dPt>
          <c:dPt>
            <c:idx val="3"/>
            <c:bubble3D val="0"/>
            <c:spPr>
              <a:solidFill>
                <a:srgbClr val="FF0000"/>
              </a:solidFill>
            </c:spPr>
          </c:dPt>
          <c:cat>
            <c:strRef>
              <c:f>'Programming 1'!$D$2:$G$2</c:f>
              <c:strCache>
                <c:ptCount val="4"/>
                <c:pt idx="0">
                  <c:v>Green</c:v>
                </c:pt>
                <c:pt idx="1">
                  <c:v>Yellow</c:v>
                </c:pt>
                <c:pt idx="2">
                  <c:v>Orange</c:v>
                </c:pt>
                <c:pt idx="3">
                  <c:v>Red</c:v>
                </c:pt>
              </c:strCache>
            </c:strRef>
          </c:cat>
          <c:val>
            <c:numRef>
              <c:f>'Programming 1'!$D$8:$G$8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/>
      <c:pieChart>
        <c:varyColors val="1"/>
        <c:ser>
          <c:idx val="11"/>
          <c:order val="0"/>
          <c:tx>
            <c:strRef>
              <c:f>'Programming 1'!$C$7</c:f>
              <c:strCache>
                <c:ptCount val="1"/>
                <c:pt idx="0">
                  <c:v>IR1</c:v>
                </c:pt>
              </c:strCache>
            </c:strRef>
          </c:tx>
          <c:spPr>
            <a:solidFill>
              <a:srgbClr val="00B050"/>
            </a:solidFill>
          </c:spPr>
          <c:dPt>
            <c:idx val="1"/>
            <c:bubble3D val="0"/>
            <c:spPr>
              <a:solidFill>
                <a:srgbClr val="FFFF00"/>
              </a:solidFill>
            </c:spPr>
          </c:dPt>
          <c:dPt>
            <c:idx val="2"/>
            <c:bubble3D val="0"/>
            <c:spPr>
              <a:solidFill>
                <a:srgbClr val="FFC000"/>
              </a:solidFill>
            </c:spPr>
          </c:dPt>
          <c:dPt>
            <c:idx val="3"/>
            <c:bubble3D val="0"/>
            <c:spPr>
              <a:solidFill>
                <a:srgbClr val="FF0000"/>
              </a:solidFill>
            </c:spPr>
          </c:dPt>
          <c:cat>
            <c:strRef>
              <c:f>'Programming 1'!$D$2:$G$2</c:f>
              <c:strCache>
                <c:ptCount val="4"/>
                <c:pt idx="0">
                  <c:v>Green</c:v>
                </c:pt>
                <c:pt idx="1">
                  <c:v>Yellow</c:v>
                </c:pt>
                <c:pt idx="2">
                  <c:v>Orange</c:v>
                </c:pt>
                <c:pt idx="3">
                  <c:v>Red</c:v>
                </c:pt>
              </c:strCache>
            </c:strRef>
          </c:cat>
          <c:val>
            <c:numRef>
              <c:f>'Programming 1'!$D$7:$G$7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/>
      <c:pieChart>
        <c:varyColors val="1"/>
        <c:ser>
          <c:idx val="10"/>
          <c:order val="0"/>
          <c:tx>
            <c:strRef>
              <c:f>'Programming 1'!$C$6</c:f>
              <c:strCache>
                <c:ptCount val="1"/>
                <c:pt idx="0">
                  <c:v>IR2</c:v>
                </c:pt>
              </c:strCache>
            </c:strRef>
          </c:tx>
          <c:spPr>
            <a:solidFill>
              <a:srgbClr val="00B050"/>
            </a:solidFill>
          </c:spPr>
          <c:dPt>
            <c:idx val="1"/>
            <c:bubble3D val="0"/>
            <c:spPr>
              <a:solidFill>
                <a:srgbClr val="FFFF00"/>
              </a:solidFill>
            </c:spPr>
          </c:dPt>
          <c:dPt>
            <c:idx val="2"/>
            <c:bubble3D val="0"/>
            <c:spPr>
              <a:solidFill>
                <a:srgbClr val="FFC000"/>
              </a:solidFill>
            </c:spPr>
          </c:dPt>
          <c:dPt>
            <c:idx val="3"/>
            <c:bubble3D val="0"/>
            <c:spPr>
              <a:solidFill>
                <a:srgbClr val="FF0000"/>
              </a:solidFill>
            </c:spPr>
          </c:dPt>
          <c:cat>
            <c:strRef>
              <c:f>'Programming 1'!$D$2:$G$2</c:f>
              <c:strCache>
                <c:ptCount val="4"/>
                <c:pt idx="0">
                  <c:v>Green</c:v>
                </c:pt>
                <c:pt idx="1">
                  <c:v>Yellow</c:v>
                </c:pt>
                <c:pt idx="2">
                  <c:v>Orange</c:v>
                </c:pt>
                <c:pt idx="3">
                  <c:v>Red</c:v>
                </c:pt>
              </c:strCache>
            </c:strRef>
          </c:cat>
          <c:val>
            <c:numRef>
              <c:f>'Programming 1'!$D$6:$G$6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/>
      <c:pieChart>
        <c:varyColors val="1"/>
        <c:ser>
          <c:idx val="9"/>
          <c:order val="0"/>
          <c:tx>
            <c:strRef>
              <c:f>'Programming 1'!$C$5</c:f>
              <c:strCache>
                <c:ptCount val="1"/>
                <c:pt idx="0">
                  <c:v>IR3</c:v>
                </c:pt>
              </c:strCache>
            </c:strRef>
          </c:tx>
          <c:dPt>
            <c:idx val="0"/>
            <c:bubble3D val="0"/>
            <c:spPr>
              <a:solidFill>
                <a:srgbClr val="00B050"/>
              </a:solidFill>
            </c:spPr>
          </c:dPt>
          <c:dPt>
            <c:idx val="1"/>
            <c:bubble3D val="0"/>
            <c:spPr>
              <a:solidFill>
                <a:srgbClr val="FFFF00"/>
              </a:solidFill>
            </c:spPr>
          </c:dPt>
          <c:dPt>
            <c:idx val="2"/>
            <c:bubble3D val="0"/>
            <c:spPr>
              <a:solidFill>
                <a:srgbClr val="FFC000"/>
              </a:solidFill>
            </c:spPr>
          </c:dPt>
          <c:dPt>
            <c:idx val="3"/>
            <c:bubble3D val="0"/>
            <c:spPr>
              <a:solidFill>
                <a:srgbClr val="FF0000"/>
              </a:solidFill>
            </c:spPr>
          </c:dPt>
          <c:cat>
            <c:strRef>
              <c:f>'Programming 1'!$D$2:$G$2</c:f>
              <c:strCache>
                <c:ptCount val="4"/>
                <c:pt idx="0">
                  <c:v>Green</c:v>
                </c:pt>
                <c:pt idx="1">
                  <c:v>Yellow</c:v>
                </c:pt>
                <c:pt idx="2">
                  <c:v>Orange</c:v>
                </c:pt>
                <c:pt idx="3">
                  <c:v>Red</c:v>
                </c:pt>
              </c:strCache>
            </c:strRef>
          </c:cat>
          <c:val>
            <c:numRef>
              <c:f>'Programming 1'!$D$5:$G$5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/>
      <c:pieChart>
        <c:varyColors val="1"/>
        <c:ser>
          <c:idx val="8"/>
          <c:order val="0"/>
          <c:tx>
            <c:strRef>
              <c:f>'Programming 1'!$C$4</c:f>
              <c:strCache>
                <c:ptCount val="1"/>
                <c:pt idx="0">
                  <c:v>IR4</c:v>
                </c:pt>
              </c:strCache>
            </c:strRef>
          </c:tx>
          <c:spPr>
            <a:solidFill>
              <a:srgbClr val="00B050"/>
            </a:solidFill>
          </c:spPr>
          <c:dPt>
            <c:idx val="1"/>
            <c:bubble3D val="0"/>
            <c:spPr>
              <a:solidFill>
                <a:srgbClr val="FFFF00"/>
              </a:solidFill>
            </c:spPr>
          </c:dPt>
          <c:dPt>
            <c:idx val="2"/>
            <c:bubble3D val="0"/>
            <c:spPr>
              <a:solidFill>
                <a:srgbClr val="FFC000"/>
              </a:solidFill>
            </c:spPr>
          </c:dPt>
          <c:dPt>
            <c:idx val="3"/>
            <c:bubble3D val="0"/>
            <c:spPr>
              <a:solidFill>
                <a:srgbClr val="FF0000"/>
              </a:solidFill>
            </c:spPr>
          </c:dPt>
          <c:cat>
            <c:strRef>
              <c:f>'Programming 1'!$D$2:$G$2</c:f>
              <c:strCache>
                <c:ptCount val="4"/>
                <c:pt idx="0">
                  <c:v>Green</c:v>
                </c:pt>
                <c:pt idx="1">
                  <c:v>Yellow</c:v>
                </c:pt>
                <c:pt idx="2">
                  <c:v>Orange</c:v>
                </c:pt>
                <c:pt idx="3">
                  <c:v>Red</c:v>
                </c:pt>
              </c:strCache>
            </c:strRef>
          </c:cat>
          <c:val>
            <c:numRef>
              <c:f>'Programming 1'!$D$4:$G$4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/>
      <c:pieChart>
        <c:varyColors val="1"/>
        <c:ser>
          <c:idx val="7"/>
          <c:order val="7"/>
          <c:tx>
            <c:strRef>
              <c:f>'Programming 1'!$C$3</c:f>
              <c:strCache>
                <c:ptCount val="1"/>
                <c:pt idx="0">
                  <c:v>IR5</c:v>
                </c:pt>
              </c:strCache>
            </c:strRef>
          </c:tx>
          <c:spPr>
            <a:solidFill>
              <a:srgbClr val="00B050"/>
            </a:solidFill>
          </c:spPr>
          <c:dPt>
            <c:idx val="1"/>
            <c:bubble3D val="0"/>
            <c:spPr>
              <a:solidFill>
                <a:srgbClr val="FFFF00"/>
              </a:solidFill>
            </c:spPr>
          </c:dPt>
          <c:dPt>
            <c:idx val="2"/>
            <c:bubble3D val="0"/>
            <c:spPr>
              <a:solidFill>
                <a:srgbClr val="FFC000"/>
              </a:solidFill>
            </c:spPr>
          </c:dPt>
          <c:dPt>
            <c:idx val="3"/>
            <c:bubble3D val="0"/>
            <c:spPr>
              <a:solidFill>
                <a:srgbClr val="FF0000"/>
              </a:solidFill>
            </c:spPr>
          </c:dPt>
          <c:cat>
            <c:strRef>
              <c:f>'Programming 1'!$D$2:$G$2</c:f>
              <c:strCache>
                <c:ptCount val="4"/>
                <c:pt idx="0">
                  <c:v>Green</c:v>
                </c:pt>
                <c:pt idx="1">
                  <c:v>Yellow</c:v>
                </c:pt>
                <c:pt idx="2">
                  <c:v>Orange</c:v>
                </c:pt>
                <c:pt idx="3">
                  <c:v>Red</c:v>
                </c:pt>
              </c:strCache>
            </c:strRef>
          </c:cat>
          <c:val>
            <c:numRef>
              <c:f>'Programming 1'!$D$3:$G$3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ser>
          <c:idx val="8"/>
          <c:order val="8"/>
          <c:tx>
            <c:strRef>
              <c:f>'Programming 1'!$C$4</c:f>
              <c:strCache>
                <c:ptCount val="1"/>
                <c:pt idx="0">
                  <c:v>IR4</c:v>
                </c:pt>
              </c:strCache>
            </c:strRef>
          </c:tx>
          <c:cat>
            <c:strRef>
              <c:f>'Programming 1'!$D$2:$G$2</c:f>
              <c:strCache>
                <c:ptCount val="4"/>
                <c:pt idx="0">
                  <c:v>Green</c:v>
                </c:pt>
                <c:pt idx="1">
                  <c:v>Yellow</c:v>
                </c:pt>
                <c:pt idx="2">
                  <c:v>Orange</c:v>
                </c:pt>
                <c:pt idx="3">
                  <c:v>Red</c:v>
                </c:pt>
              </c:strCache>
            </c:strRef>
          </c:cat>
          <c:val>
            <c:numRef>
              <c:f>'Programming 1'!$D$4:$G$4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ser>
          <c:idx val="9"/>
          <c:order val="9"/>
          <c:tx>
            <c:strRef>
              <c:f>'Programming 1'!$C$5</c:f>
              <c:strCache>
                <c:ptCount val="1"/>
                <c:pt idx="0">
                  <c:v>IR3</c:v>
                </c:pt>
              </c:strCache>
            </c:strRef>
          </c:tx>
          <c:cat>
            <c:strRef>
              <c:f>'Programming 1'!$D$2:$G$2</c:f>
              <c:strCache>
                <c:ptCount val="4"/>
                <c:pt idx="0">
                  <c:v>Green</c:v>
                </c:pt>
                <c:pt idx="1">
                  <c:v>Yellow</c:v>
                </c:pt>
                <c:pt idx="2">
                  <c:v>Orange</c:v>
                </c:pt>
                <c:pt idx="3">
                  <c:v>Red</c:v>
                </c:pt>
              </c:strCache>
            </c:strRef>
          </c:cat>
          <c:val>
            <c:numRef>
              <c:f>'Programming 1'!$D$5:$G$5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ser>
          <c:idx val="10"/>
          <c:order val="10"/>
          <c:tx>
            <c:strRef>
              <c:f>'Programming 1'!$C$6</c:f>
              <c:strCache>
                <c:ptCount val="1"/>
                <c:pt idx="0">
                  <c:v>IR2</c:v>
                </c:pt>
              </c:strCache>
            </c:strRef>
          </c:tx>
          <c:cat>
            <c:strRef>
              <c:f>'Programming 1'!$D$2:$G$2</c:f>
              <c:strCache>
                <c:ptCount val="4"/>
                <c:pt idx="0">
                  <c:v>Green</c:v>
                </c:pt>
                <c:pt idx="1">
                  <c:v>Yellow</c:v>
                </c:pt>
                <c:pt idx="2">
                  <c:v>Orange</c:v>
                </c:pt>
                <c:pt idx="3">
                  <c:v>Red</c:v>
                </c:pt>
              </c:strCache>
            </c:strRef>
          </c:cat>
          <c:val>
            <c:numRef>
              <c:f>'Programming 1'!$D$6:$G$6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ser>
          <c:idx val="11"/>
          <c:order val="11"/>
          <c:tx>
            <c:strRef>
              <c:f>'Programming 1'!$C$7</c:f>
              <c:strCache>
                <c:ptCount val="1"/>
                <c:pt idx="0">
                  <c:v>IR1</c:v>
                </c:pt>
              </c:strCache>
            </c:strRef>
          </c:tx>
          <c:cat>
            <c:strRef>
              <c:f>'Programming 1'!$D$2:$G$2</c:f>
              <c:strCache>
                <c:ptCount val="4"/>
                <c:pt idx="0">
                  <c:v>Green</c:v>
                </c:pt>
                <c:pt idx="1">
                  <c:v>Yellow</c:v>
                </c:pt>
                <c:pt idx="2">
                  <c:v>Orange</c:v>
                </c:pt>
                <c:pt idx="3">
                  <c:v>Red</c:v>
                </c:pt>
              </c:strCache>
            </c:strRef>
          </c:cat>
          <c:val>
            <c:numRef>
              <c:f>'Programming 1'!$D$7:$G$7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ser>
          <c:idx val="12"/>
          <c:order val="12"/>
          <c:tx>
            <c:strRef>
              <c:f>'Programming 1'!$C$8</c:f>
              <c:strCache>
                <c:ptCount val="1"/>
                <c:pt idx="0">
                  <c:v>SO</c:v>
                </c:pt>
              </c:strCache>
            </c:strRef>
          </c:tx>
          <c:cat>
            <c:strRef>
              <c:f>'Programming 1'!$D$2:$G$2</c:f>
              <c:strCache>
                <c:ptCount val="4"/>
                <c:pt idx="0">
                  <c:v>Green</c:v>
                </c:pt>
                <c:pt idx="1">
                  <c:v>Yellow</c:v>
                </c:pt>
                <c:pt idx="2">
                  <c:v>Orange</c:v>
                </c:pt>
                <c:pt idx="3">
                  <c:v>Red</c:v>
                </c:pt>
              </c:strCache>
            </c:strRef>
          </c:cat>
          <c:val>
            <c:numRef>
              <c:f>'Programming 1'!$D$8:$G$8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ser>
          <c:idx val="13"/>
          <c:order val="13"/>
          <c:tx>
            <c:strRef>
              <c:f>'Programming 1'!$C$9</c:f>
              <c:strCache>
                <c:ptCount val="1"/>
                <c:pt idx="0">
                  <c:v>OVERALL</c:v>
                </c:pt>
              </c:strCache>
            </c:strRef>
          </c:tx>
          <c:cat>
            <c:strRef>
              <c:f>'Programming 1'!$D$2:$G$2</c:f>
              <c:strCache>
                <c:ptCount val="4"/>
                <c:pt idx="0">
                  <c:v>Green</c:v>
                </c:pt>
                <c:pt idx="1">
                  <c:v>Yellow</c:v>
                </c:pt>
                <c:pt idx="2">
                  <c:v>Orange</c:v>
                </c:pt>
                <c:pt idx="3">
                  <c:v>Red</c:v>
                </c:pt>
              </c:strCache>
            </c:strRef>
          </c:cat>
          <c:val>
            <c:numRef>
              <c:f>'Programming 1'!$D$9:$G$9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ser>
          <c:idx val="0"/>
          <c:order val="0"/>
          <c:tx>
            <c:strRef>
              <c:f>'Programming 1'!$C$3</c:f>
              <c:strCache>
                <c:ptCount val="1"/>
                <c:pt idx="0">
                  <c:v>IR5</c:v>
                </c:pt>
              </c:strCache>
            </c:strRef>
          </c:tx>
          <c:spPr>
            <a:solidFill>
              <a:srgbClr val="00B050"/>
            </a:solidFill>
          </c:spPr>
          <c:dPt>
            <c:idx val="1"/>
            <c:bubble3D val="0"/>
            <c:spPr>
              <a:solidFill>
                <a:srgbClr val="FFFF00"/>
              </a:solidFill>
            </c:spPr>
          </c:dPt>
          <c:dPt>
            <c:idx val="2"/>
            <c:bubble3D val="0"/>
            <c:spPr>
              <a:solidFill>
                <a:srgbClr val="FFC000"/>
              </a:solidFill>
            </c:spPr>
          </c:dPt>
          <c:dPt>
            <c:idx val="3"/>
            <c:bubble3D val="0"/>
            <c:spPr>
              <a:solidFill>
                <a:srgbClr val="FF0000"/>
              </a:solidFill>
            </c:spPr>
          </c:dPt>
          <c:cat>
            <c:strRef>
              <c:f>'Programming 1'!$D$2:$G$2</c:f>
              <c:strCache>
                <c:ptCount val="4"/>
                <c:pt idx="0">
                  <c:v>Green</c:v>
                </c:pt>
                <c:pt idx="1">
                  <c:v>Yellow</c:v>
                </c:pt>
                <c:pt idx="2">
                  <c:v>Orange</c:v>
                </c:pt>
                <c:pt idx="3">
                  <c:v>Red</c:v>
                </c:pt>
              </c:strCache>
            </c:strRef>
          </c:cat>
          <c:val>
            <c:numRef>
              <c:f>'Programming 1'!$D$3:$G$3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ser>
          <c:idx val="1"/>
          <c:order val="1"/>
          <c:tx>
            <c:strRef>
              <c:f>'Programming 1'!$C$4</c:f>
              <c:strCache>
                <c:ptCount val="1"/>
                <c:pt idx="0">
                  <c:v>IR4</c:v>
                </c:pt>
              </c:strCache>
            </c:strRef>
          </c:tx>
          <c:cat>
            <c:strRef>
              <c:f>'Programming 1'!$D$2:$G$2</c:f>
              <c:strCache>
                <c:ptCount val="4"/>
                <c:pt idx="0">
                  <c:v>Green</c:v>
                </c:pt>
                <c:pt idx="1">
                  <c:v>Yellow</c:v>
                </c:pt>
                <c:pt idx="2">
                  <c:v>Orange</c:v>
                </c:pt>
                <c:pt idx="3">
                  <c:v>Red</c:v>
                </c:pt>
              </c:strCache>
            </c:strRef>
          </c:cat>
          <c:val>
            <c:numRef>
              <c:f>'Programming 1'!$D$4:$G$4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ser>
          <c:idx val="2"/>
          <c:order val="2"/>
          <c:tx>
            <c:strRef>
              <c:f>'Programming 1'!$C$5</c:f>
              <c:strCache>
                <c:ptCount val="1"/>
                <c:pt idx="0">
                  <c:v>IR3</c:v>
                </c:pt>
              </c:strCache>
            </c:strRef>
          </c:tx>
          <c:cat>
            <c:strRef>
              <c:f>'Programming 1'!$D$2:$G$2</c:f>
              <c:strCache>
                <c:ptCount val="4"/>
                <c:pt idx="0">
                  <c:v>Green</c:v>
                </c:pt>
                <c:pt idx="1">
                  <c:v>Yellow</c:v>
                </c:pt>
                <c:pt idx="2">
                  <c:v>Orange</c:v>
                </c:pt>
                <c:pt idx="3">
                  <c:v>Red</c:v>
                </c:pt>
              </c:strCache>
            </c:strRef>
          </c:cat>
          <c:val>
            <c:numRef>
              <c:f>'Programming 1'!$D$5:$G$5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ser>
          <c:idx val="3"/>
          <c:order val="3"/>
          <c:tx>
            <c:strRef>
              <c:f>'Programming 1'!$C$6</c:f>
              <c:strCache>
                <c:ptCount val="1"/>
                <c:pt idx="0">
                  <c:v>IR2</c:v>
                </c:pt>
              </c:strCache>
            </c:strRef>
          </c:tx>
          <c:cat>
            <c:strRef>
              <c:f>'Programming 1'!$D$2:$G$2</c:f>
              <c:strCache>
                <c:ptCount val="4"/>
                <c:pt idx="0">
                  <c:v>Green</c:v>
                </c:pt>
                <c:pt idx="1">
                  <c:v>Yellow</c:v>
                </c:pt>
                <c:pt idx="2">
                  <c:v>Orange</c:v>
                </c:pt>
                <c:pt idx="3">
                  <c:v>Red</c:v>
                </c:pt>
              </c:strCache>
            </c:strRef>
          </c:cat>
          <c:val>
            <c:numRef>
              <c:f>'Programming 1'!$D$6:$G$6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ser>
          <c:idx val="4"/>
          <c:order val="4"/>
          <c:tx>
            <c:strRef>
              <c:f>'Programming 1'!$C$7</c:f>
              <c:strCache>
                <c:ptCount val="1"/>
                <c:pt idx="0">
                  <c:v>IR1</c:v>
                </c:pt>
              </c:strCache>
            </c:strRef>
          </c:tx>
          <c:cat>
            <c:strRef>
              <c:f>'Programming 1'!$D$2:$G$2</c:f>
              <c:strCache>
                <c:ptCount val="4"/>
                <c:pt idx="0">
                  <c:v>Green</c:v>
                </c:pt>
                <c:pt idx="1">
                  <c:v>Yellow</c:v>
                </c:pt>
                <c:pt idx="2">
                  <c:v>Orange</c:v>
                </c:pt>
                <c:pt idx="3">
                  <c:v>Red</c:v>
                </c:pt>
              </c:strCache>
            </c:strRef>
          </c:cat>
          <c:val>
            <c:numRef>
              <c:f>'Programming 1'!$D$7:$G$7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ser>
          <c:idx val="5"/>
          <c:order val="5"/>
          <c:tx>
            <c:strRef>
              <c:f>'Programming 1'!$C$8</c:f>
              <c:strCache>
                <c:ptCount val="1"/>
                <c:pt idx="0">
                  <c:v>SO</c:v>
                </c:pt>
              </c:strCache>
            </c:strRef>
          </c:tx>
          <c:cat>
            <c:strRef>
              <c:f>'Programming 1'!$D$2:$G$2</c:f>
              <c:strCache>
                <c:ptCount val="4"/>
                <c:pt idx="0">
                  <c:v>Green</c:v>
                </c:pt>
                <c:pt idx="1">
                  <c:v>Yellow</c:v>
                </c:pt>
                <c:pt idx="2">
                  <c:v>Orange</c:v>
                </c:pt>
                <c:pt idx="3">
                  <c:v>Red</c:v>
                </c:pt>
              </c:strCache>
            </c:strRef>
          </c:cat>
          <c:val>
            <c:numRef>
              <c:f>'Programming 1'!$D$8:$G$8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ser>
          <c:idx val="6"/>
          <c:order val="6"/>
          <c:tx>
            <c:strRef>
              <c:f>'Programming 1'!$C$9</c:f>
              <c:strCache>
                <c:ptCount val="1"/>
                <c:pt idx="0">
                  <c:v>OVERALL</c:v>
                </c:pt>
              </c:strCache>
            </c:strRef>
          </c:tx>
          <c:cat>
            <c:strRef>
              <c:f>'Programming 1'!$D$2:$G$2</c:f>
              <c:strCache>
                <c:ptCount val="4"/>
                <c:pt idx="0">
                  <c:v>Green</c:v>
                </c:pt>
                <c:pt idx="1">
                  <c:v>Yellow</c:v>
                </c:pt>
                <c:pt idx="2">
                  <c:v>Orange</c:v>
                </c:pt>
                <c:pt idx="3">
                  <c:v>Red</c:v>
                </c:pt>
              </c:strCache>
            </c:strRef>
          </c:cat>
          <c:val>
            <c:numRef>
              <c:f>'Programming 1'!$D$9:$G$9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chart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chart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chart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chart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chartsheets/sheet1.xml><?xml version="1.0" encoding="utf-8"?>
<chartsheet xmlns="http://schemas.openxmlformats.org/spreadsheetml/2006/main" xmlns:r="http://schemas.openxmlformats.org/officeDocument/2006/relationships">
  <sheetPr codeName="Chart8">
    <tabColor theme="8" tint="0.59999389629810485"/>
  </sheetPr>
  <sheetViews>
    <sheetView workbookViewId="0"/>
  </sheetViews>
  <pageMargins left="0.7" right="0.7" top="0.75" bottom="0.75" header="0.3" footer="0.3"/>
  <drawing r:id="rId1"/>
</chartsheet>
</file>

<file path=xl/chartsheets/sheet2.xml><?xml version="1.0" encoding="utf-8"?>
<chartsheet xmlns="http://schemas.openxmlformats.org/spreadsheetml/2006/main" xmlns:r="http://schemas.openxmlformats.org/officeDocument/2006/relationships">
  <sheetPr codeName="Chart9">
    <tabColor theme="8" tint="0.59999389629810485"/>
  </sheetPr>
  <sheetViews>
    <sheetView workbookViewId="0"/>
  </sheetViews>
  <pageMargins left="0.7" right="0.7" top="0.75" bottom="0.75" header="0.3" footer="0.3"/>
  <drawing r:id="rId1"/>
</chartsheet>
</file>

<file path=xl/chartsheets/sheet3.xml><?xml version="1.0" encoding="utf-8"?>
<chartsheet xmlns="http://schemas.openxmlformats.org/spreadsheetml/2006/main" xmlns:r="http://schemas.openxmlformats.org/officeDocument/2006/relationships">
  <sheetPr codeName="Chart10">
    <tabColor theme="8" tint="0.59999389629810485"/>
  </sheetPr>
  <sheetViews>
    <sheetView workbookViewId="0"/>
  </sheetViews>
  <pageMargins left="0.7" right="0.7" top="0.75" bottom="0.75" header="0.3" footer="0.3"/>
  <drawing r:id="rId1"/>
</chartsheet>
</file>

<file path=xl/chartsheets/sheet4.xml><?xml version="1.0" encoding="utf-8"?>
<chartsheet xmlns="http://schemas.openxmlformats.org/spreadsheetml/2006/main" xmlns:r="http://schemas.openxmlformats.org/officeDocument/2006/relationships">
  <sheetPr codeName="Chart11">
    <tabColor theme="8" tint="0.59999389629810485"/>
  </sheetPr>
  <sheetViews>
    <sheetView workbookViewId="0"/>
  </sheetViews>
  <pageMargins left="0.7" right="0.7" top="0.75" bottom="0.75" header="0.3" footer="0.3"/>
  <drawing r:id="rId1"/>
</chartsheet>
</file>

<file path=xl/chartsheets/sheet5.xml><?xml version="1.0" encoding="utf-8"?>
<chartsheet xmlns="http://schemas.openxmlformats.org/spreadsheetml/2006/main" xmlns:r="http://schemas.openxmlformats.org/officeDocument/2006/relationships">
  <sheetPr codeName="Chart12">
    <tabColor theme="8" tint="0.59999389629810485"/>
  </sheetPr>
  <sheetViews>
    <sheetView workbookViewId="0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chart" Target="../charts/chart8.xml"/><Relationship Id="rId7" Type="http://schemas.openxmlformats.org/officeDocument/2006/relationships/chart" Target="../charts/chart12.xml"/><Relationship Id="rId2" Type="http://schemas.openxmlformats.org/officeDocument/2006/relationships/chart" Target="../charts/chart7.xml"/><Relationship Id="rId1" Type="http://schemas.openxmlformats.org/officeDocument/2006/relationships/chart" Target="../charts/chart6.xml"/><Relationship Id="rId6" Type="http://schemas.openxmlformats.org/officeDocument/2006/relationships/chart" Target="../charts/chart11.xml"/><Relationship Id="rId5" Type="http://schemas.openxmlformats.org/officeDocument/2006/relationships/chart" Target="../charts/chart10.xml"/><Relationship Id="rId4" Type="http://schemas.openxmlformats.org/officeDocument/2006/relationships/chart" Target="../charts/char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171450</xdr:rowOff>
    </xdr:from>
    <xdr:to>
      <xdr:col>3</xdr:col>
      <xdr:colOff>448310</xdr:colOff>
      <xdr:row>3</xdr:row>
      <xdr:rowOff>151765</xdr:rowOff>
    </xdr:to>
    <xdr:pic>
      <xdr:nvPicPr>
        <xdr:cNvPr id="2" name="Picture 1" descr="T:\Marketing Communications\Communications Tool Kit 2012\LOGOS_GRAPHICS\FuturesGroup\Logos\GeneralUse\StandardLogo\FuturesStandardCMYK.jp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171450"/>
          <a:ext cx="1667510" cy="551815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1</xdr:col>
      <xdr:colOff>285749</xdr:colOff>
      <xdr:row>5</xdr:row>
      <xdr:rowOff>171450</xdr:rowOff>
    </xdr:from>
    <xdr:to>
      <xdr:col>11</xdr:col>
      <xdr:colOff>238124</xdr:colOff>
      <xdr:row>13</xdr:row>
      <xdr:rowOff>200025</xdr:rowOff>
    </xdr:to>
    <xdr:sp macro="" textlink="">
      <xdr:nvSpPr>
        <xdr:cNvPr id="5" name="TextBox 4"/>
        <xdr:cNvSpPr txBox="1"/>
      </xdr:nvSpPr>
      <xdr:spPr>
        <a:xfrm>
          <a:off x="895349" y="1123950"/>
          <a:ext cx="6162675" cy="16287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2400" b="1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Diagnostic tool for the implementation of RH/FP policies</a:t>
          </a:r>
        </a:p>
        <a:p>
          <a:pPr algn="ctr"/>
          <a:r>
            <a:rPr lang="fr-FR" sz="2400" b="1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June 2013</a:t>
          </a:r>
          <a:endParaRPr lang="en-US" sz="2400"/>
        </a:p>
      </xdr:txBody>
    </xdr:sp>
    <xdr:clientData/>
  </xdr:twoCellAnchor>
  <xdr:twoCellAnchor>
    <xdr:from>
      <xdr:col>0</xdr:col>
      <xdr:colOff>200025</xdr:colOff>
      <xdr:row>15</xdr:row>
      <xdr:rowOff>123824</xdr:rowOff>
    </xdr:from>
    <xdr:to>
      <xdr:col>12</xdr:col>
      <xdr:colOff>333374</xdr:colOff>
      <xdr:row>34</xdr:row>
      <xdr:rowOff>95250</xdr:rowOff>
    </xdr:to>
    <xdr:sp macro="" textlink="">
      <xdr:nvSpPr>
        <xdr:cNvPr id="6" name="TextBox 5"/>
        <xdr:cNvSpPr txBox="1"/>
      </xdr:nvSpPr>
      <xdr:spPr>
        <a:xfrm>
          <a:off x="200025" y="3133724"/>
          <a:ext cx="7562849" cy="359092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600" b="1">
              <a:solidFill>
                <a:sysClr val="windowText" lastClr="000000"/>
              </a:solidFill>
            </a:rPr>
            <a:t>Use this tool to assess the development</a:t>
          </a:r>
          <a:r>
            <a:rPr lang="en-US" sz="1600" b="1" baseline="0">
              <a:solidFill>
                <a:sysClr val="windowText" lastClr="000000"/>
              </a:solidFill>
            </a:rPr>
            <a:t> of </a:t>
          </a:r>
        </a:p>
        <a:p>
          <a:pPr algn="ctr"/>
          <a:r>
            <a:rPr lang="en-US" sz="1600" b="1" baseline="0">
              <a:solidFill>
                <a:sysClr val="windowText" lastClr="000000"/>
              </a:solidFill>
            </a:rPr>
            <a:t>policies that promote RH/FP in your country</a:t>
          </a:r>
        </a:p>
        <a:p>
          <a:pPr algn="ctr"/>
          <a:endParaRPr lang="en-US" sz="1600" b="1"/>
        </a:p>
        <a:p>
          <a:pPr algn="ctr"/>
          <a:r>
            <a:rPr lang="en-US" sz="1600" b="0"/>
            <a:t>For quantitative indicators record prior data in "Data Point 1" and the latest in "Data Point 2".  Then enter the regional comparison in the third column. The tool will assign a score to the indicator.</a:t>
          </a:r>
          <a:r>
            <a:rPr lang="en-US" sz="1600" b="0" baseline="0"/>
            <a:t> </a:t>
          </a:r>
          <a:endParaRPr lang="en-US" sz="1600" b="0"/>
        </a:p>
        <a:p>
          <a:pPr algn="ctr"/>
          <a:endParaRPr lang="en-US" sz="1600" b="0"/>
        </a:p>
        <a:p>
          <a:pPr algn="ctr"/>
          <a:r>
            <a:rPr lang="en-US" sz="1600" b="0"/>
            <a:t>For qualitative indicators, there is a list of responses beside each question. Use the dropdown menu to choose the most appropriate response as supported by</a:t>
          </a:r>
          <a:r>
            <a:rPr lang="en-US" sz="1600" b="0" baseline="0"/>
            <a:t> proper</a:t>
          </a:r>
          <a:r>
            <a:rPr lang="en-US" sz="1600" b="0"/>
            <a:t> evidence. The tool assigns a score according to your response.</a:t>
          </a:r>
        </a:p>
        <a:p>
          <a:pPr algn="ctr"/>
          <a:endParaRPr lang="en-US" sz="1600" b="0"/>
        </a:p>
        <a:p>
          <a:pPr algn="ctr"/>
          <a:r>
            <a:rPr lang="en-US" sz="1600" b="0"/>
            <a:t>After completing data</a:t>
          </a:r>
          <a:r>
            <a:rPr lang="en-US" sz="1600" b="0" baseline="0"/>
            <a:t> entry</a:t>
          </a:r>
          <a:r>
            <a:rPr lang="en-US" sz="1600" b="0"/>
            <a:t>, it is important to list the available evidence and other relevant information on progress for each indicator.</a:t>
          </a:r>
          <a:endParaRPr lang="en-US" sz="1400" b="0" baseline="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8667750" cy="6296025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8667750" cy="6276975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0" y="0"/>
    <xdr:ext cx="8667750" cy="6296025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5.xml><?xml version="1.0" encoding="utf-8"?>
<xdr:wsDr xmlns:xdr="http://schemas.openxmlformats.org/drawingml/2006/spreadsheetDrawing" xmlns:a="http://schemas.openxmlformats.org/drawingml/2006/main">
  <xdr:absoluteAnchor>
    <xdr:pos x="0" y="0"/>
    <xdr:ext cx="8667750" cy="6296025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6.xml><?xml version="1.0" encoding="utf-8"?>
<xdr:wsDr xmlns:xdr="http://schemas.openxmlformats.org/drawingml/2006/spreadsheetDrawing" xmlns:a="http://schemas.openxmlformats.org/drawingml/2006/main">
  <xdr:absoluteAnchor>
    <xdr:pos x="0" y="0"/>
    <xdr:ext cx="8667750" cy="6296025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500062</xdr:colOff>
      <xdr:row>4</xdr:row>
      <xdr:rowOff>76200</xdr:rowOff>
    </xdr:from>
    <xdr:to>
      <xdr:col>8</xdr:col>
      <xdr:colOff>9526</xdr:colOff>
      <xdr:row>26</xdr:row>
      <xdr:rowOff>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404813</xdr:colOff>
      <xdr:row>4</xdr:row>
      <xdr:rowOff>76200</xdr:rowOff>
    </xdr:from>
    <xdr:to>
      <xdr:col>11</xdr:col>
      <xdr:colOff>238125</xdr:colOff>
      <xdr:row>15</xdr:row>
      <xdr:rowOff>28576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11</xdr:col>
      <xdr:colOff>238125</xdr:colOff>
      <xdr:row>4</xdr:row>
      <xdr:rowOff>76200</xdr:rowOff>
    </xdr:from>
    <xdr:to>
      <xdr:col>14</xdr:col>
      <xdr:colOff>71437</xdr:colOff>
      <xdr:row>15</xdr:row>
      <xdr:rowOff>28576</xdr:rowOff>
    </xdr:to>
    <xdr:graphicFrame macro="">
      <xdr:nvGraphicFramePr>
        <xdr:cNvPr id="4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14</xdr:col>
      <xdr:colOff>47625</xdr:colOff>
      <xdr:row>4</xdr:row>
      <xdr:rowOff>85725</xdr:rowOff>
    </xdr:from>
    <xdr:to>
      <xdr:col>16</xdr:col>
      <xdr:colOff>490537</xdr:colOff>
      <xdr:row>15</xdr:row>
      <xdr:rowOff>38101</xdr:rowOff>
    </xdr:to>
    <xdr:graphicFrame macro="">
      <xdr:nvGraphicFramePr>
        <xdr:cNvPr id="5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8</xdr:col>
      <xdr:colOff>419100</xdr:colOff>
      <xdr:row>15</xdr:row>
      <xdr:rowOff>28575</xdr:rowOff>
    </xdr:from>
    <xdr:to>
      <xdr:col>11</xdr:col>
      <xdr:colOff>252412</xdr:colOff>
      <xdr:row>25</xdr:row>
      <xdr:rowOff>171451</xdr:rowOff>
    </xdr:to>
    <xdr:graphicFrame macro="">
      <xdr:nvGraphicFramePr>
        <xdr:cNvPr id="6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11</xdr:col>
      <xdr:colOff>238125</xdr:colOff>
      <xdr:row>15</xdr:row>
      <xdr:rowOff>28575</xdr:rowOff>
    </xdr:from>
    <xdr:to>
      <xdr:col>14</xdr:col>
      <xdr:colOff>71437</xdr:colOff>
      <xdr:row>25</xdr:row>
      <xdr:rowOff>171451</xdr:rowOff>
    </xdr:to>
    <xdr:graphicFrame macro="">
      <xdr:nvGraphicFramePr>
        <xdr:cNvPr id="7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14</xdr:col>
      <xdr:colOff>66675</xdr:colOff>
      <xdr:row>15</xdr:row>
      <xdr:rowOff>28575</xdr:rowOff>
    </xdr:from>
    <xdr:to>
      <xdr:col>16</xdr:col>
      <xdr:colOff>509587</xdr:colOff>
      <xdr:row>25</xdr:row>
      <xdr:rowOff>171451</xdr:rowOff>
    </xdr:to>
    <xdr:graphicFrame macro="">
      <xdr:nvGraphicFramePr>
        <xdr:cNvPr id="8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10:G14"/>
  <sheetViews>
    <sheetView tabSelected="1" workbookViewId="0"/>
  </sheetViews>
  <sheetFormatPr defaultRowHeight="15" x14ac:dyDescent="0.25"/>
  <cols>
    <col min="4" max="4" width="10.85546875" customWidth="1"/>
  </cols>
  <sheetData>
    <row r="10" spans="2:7" ht="21" x14ac:dyDescent="0.25">
      <c r="B10" s="1"/>
    </row>
    <row r="14" spans="2:7" ht="21" x14ac:dyDescent="0.25">
      <c r="G14" s="2"/>
    </row>
  </sheetData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theme="6" tint="0.39997558519241921"/>
  </sheetPr>
  <dimension ref="A1:S97"/>
  <sheetViews>
    <sheetView workbookViewId="0">
      <selection activeCell="B15" sqref="B15"/>
    </sheetView>
  </sheetViews>
  <sheetFormatPr defaultRowHeight="15" x14ac:dyDescent="0.25"/>
  <cols>
    <col min="1" max="1" width="6" bestFit="1" customWidth="1"/>
    <col min="2" max="2" width="60.7109375" style="12" customWidth="1"/>
    <col min="3" max="3" width="12.28515625" style="12" bestFit="1" customWidth="1"/>
    <col min="4" max="4" width="15.7109375" style="12" customWidth="1"/>
    <col min="5" max="5" width="15.140625" style="12" customWidth="1"/>
    <col min="6" max="6" width="20.85546875" style="12" customWidth="1"/>
    <col min="7" max="7" width="12.5703125" style="12" customWidth="1"/>
    <col min="8" max="8" width="49.28515625" style="12" customWidth="1"/>
    <col min="9" max="9" width="3.7109375" customWidth="1"/>
    <col min="10" max="13" width="9.140625" hidden="1" customWidth="1"/>
    <col min="14" max="14" width="4" hidden="1" customWidth="1"/>
    <col min="15" max="15" width="13.7109375" hidden="1" customWidth="1"/>
    <col min="16" max="16" width="10.42578125" hidden="1" customWidth="1"/>
    <col min="17" max="17" width="11.42578125" hidden="1" customWidth="1"/>
    <col min="18" max="18" width="8.140625" hidden="1" customWidth="1"/>
    <col min="19" max="19" width="14.28515625" hidden="1" customWidth="1"/>
  </cols>
  <sheetData>
    <row r="1" spans="1:19" ht="26.25" customHeight="1" x14ac:dyDescent="0.25">
      <c r="A1" s="282" t="s">
        <v>8</v>
      </c>
      <c r="B1" s="282"/>
      <c r="C1" s="282"/>
      <c r="D1" s="282"/>
      <c r="E1" s="282"/>
      <c r="F1" s="282"/>
      <c r="G1" s="282"/>
      <c r="H1" s="282"/>
      <c r="I1" s="200"/>
      <c r="J1" s="199" t="s">
        <v>252</v>
      </c>
      <c r="K1" s="176"/>
      <c r="L1" s="176"/>
      <c r="M1" s="176"/>
      <c r="N1" s="176"/>
      <c r="O1" s="190"/>
      <c r="P1" s="190"/>
      <c r="Q1" s="190"/>
      <c r="R1" s="190"/>
      <c r="S1" s="190"/>
    </row>
    <row r="2" spans="1:19" ht="25.5" customHeight="1" x14ac:dyDescent="0.25">
      <c r="A2" s="283" t="s">
        <v>9</v>
      </c>
      <c r="B2" s="283"/>
      <c r="C2" s="283"/>
      <c r="D2" s="283"/>
      <c r="E2" s="283"/>
      <c r="F2" s="283"/>
      <c r="G2" s="283"/>
      <c r="H2" s="283"/>
    </row>
    <row r="3" spans="1:19" ht="26.25" customHeight="1" x14ac:dyDescent="0.3">
      <c r="A3" s="287" t="s">
        <v>10</v>
      </c>
      <c r="B3" s="288"/>
      <c r="C3" s="288"/>
      <c r="D3" s="289"/>
      <c r="E3" s="287" t="s">
        <v>13</v>
      </c>
      <c r="F3" s="288"/>
      <c r="G3" s="288"/>
      <c r="H3" s="289"/>
    </row>
    <row r="4" spans="1:19" s="3" customFormat="1" ht="18.75" x14ac:dyDescent="0.3">
      <c r="A4" s="284" t="s">
        <v>11</v>
      </c>
      <c r="B4" s="284"/>
      <c r="C4" s="284"/>
      <c r="D4" s="10" t="s">
        <v>18</v>
      </c>
      <c r="E4" s="285"/>
      <c r="F4" s="286"/>
      <c r="G4" s="10" t="s">
        <v>0</v>
      </c>
      <c r="H4" s="9" t="s">
        <v>12</v>
      </c>
    </row>
    <row r="5" spans="1:19" s="12" customFormat="1" ht="24" customHeight="1" x14ac:dyDescent="0.25">
      <c r="A5" s="275" t="s">
        <v>140</v>
      </c>
      <c r="B5" s="276"/>
      <c r="C5" s="276"/>
      <c r="D5" s="276"/>
      <c r="E5" s="276"/>
      <c r="F5" s="276"/>
      <c r="G5" s="276"/>
      <c r="H5" s="277"/>
      <c r="I5" s="15"/>
      <c r="J5" s="17" t="s">
        <v>70</v>
      </c>
      <c r="K5" s="17" t="s">
        <v>71</v>
      </c>
      <c r="L5" s="17" t="s">
        <v>72</v>
      </c>
      <c r="M5" s="17" t="s">
        <v>73</v>
      </c>
      <c r="Q5" s="73"/>
    </row>
    <row r="6" spans="1:19" s="12" customFormat="1" ht="15" customHeight="1" x14ac:dyDescent="0.25">
      <c r="A6" s="183" t="s">
        <v>266</v>
      </c>
      <c r="B6" s="280" t="s">
        <v>145</v>
      </c>
      <c r="C6" s="281"/>
      <c r="D6" s="205"/>
      <c r="E6" s="273"/>
      <c r="F6" s="274"/>
      <c r="G6" s="177"/>
      <c r="H6" s="254"/>
      <c r="I6" s="210"/>
      <c r="J6" s="18" t="str">
        <f>IF(D6='Programming 1'!$A$10,1,"")</f>
        <v/>
      </c>
      <c r="K6" s="18"/>
      <c r="L6" s="18"/>
      <c r="M6" s="18" t="str">
        <f>IF(D6='Programming 1'!$A$11,1,"")</f>
        <v/>
      </c>
      <c r="N6" s="192"/>
      <c r="O6" s="73" t="s">
        <v>448</v>
      </c>
      <c r="P6" s="73"/>
      <c r="Q6" s="73"/>
      <c r="R6" s="73"/>
    </row>
    <row r="7" spans="1:19" s="12" customFormat="1" x14ac:dyDescent="0.25">
      <c r="A7" s="184" t="s">
        <v>267</v>
      </c>
      <c r="B7" s="280" t="s">
        <v>147</v>
      </c>
      <c r="C7" s="281"/>
      <c r="D7" s="23"/>
      <c r="E7" s="263"/>
      <c r="F7" s="264"/>
      <c r="G7" s="25"/>
      <c r="H7" s="88"/>
      <c r="I7" s="15"/>
      <c r="J7" s="19" t="str">
        <f>IF($O7=1,"",IF($D7='Programming 1'!$A$3,1,""))</f>
        <v/>
      </c>
      <c r="K7" s="19" t="str">
        <f>IF($O7=1,"",IF($D7='Programming 1'!$A$4,1,""))</f>
        <v/>
      </c>
      <c r="L7" s="19" t="str">
        <f>IF($O7=1,"",IF($D7='Programming 1'!$A$5,1,""))</f>
        <v/>
      </c>
      <c r="M7" s="19" t="str">
        <f>IF(OR($O7=1,$D7='Programming 1'!$A$6),1,"")</f>
        <v/>
      </c>
      <c r="N7" s="19"/>
      <c r="O7" s="124" t="str">
        <f>IF($M$6=1,1,"")</f>
        <v/>
      </c>
      <c r="P7" s="73"/>
      <c r="Q7" s="73"/>
      <c r="R7" s="73"/>
    </row>
    <row r="8" spans="1:19" s="12" customFormat="1" x14ac:dyDescent="0.25">
      <c r="A8" s="184" t="s">
        <v>268</v>
      </c>
      <c r="B8" s="270" t="s">
        <v>189</v>
      </c>
      <c r="C8" s="271"/>
      <c r="D8" s="23"/>
      <c r="E8" s="263"/>
      <c r="F8" s="264"/>
      <c r="G8" s="25"/>
      <c r="H8" s="88"/>
      <c r="J8" s="19" t="str">
        <f>IF($O8=1,"",IF(D8='Programming 1'!$A$10,1,""))</f>
        <v/>
      </c>
      <c r="K8" s="19"/>
      <c r="L8" s="19"/>
      <c r="M8" s="19" t="str">
        <f>IF(OR($O8=1,$D8='Programming 1'!$A$11),1,"")</f>
        <v/>
      </c>
      <c r="N8" s="19"/>
      <c r="O8" s="68" t="str">
        <f t="shared" ref="O8:O10" si="0">IF($M$6=1,1,"")</f>
        <v/>
      </c>
      <c r="P8" s="73"/>
      <c r="Q8" s="73"/>
      <c r="R8" s="73"/>
    </row>
    <row r="9" spans="1:19" s="12" customFormat="1" ht="27.75" customHeight="1" x14ac:dyDescent="0.25">
      <c r="A9" s="184" t="s">
        <v>269</v>
      </c>
      <c r="B9" s="270" t="s">
        <v>190</v>
      </c>
      <c r="C9" s="271"/>
      <c r="D9" s="23"/>
      <c r="E9" s="263"/>
      <c r="F9" s="264"/>
      <c r="G9" s="60"/>
      <c r="H9" s="88"/>
      <c r="J9" s="19" t="str">
        <f>IF($O9=1,"",IF($D9='Programming 1'!$A$75,1,""))</f>
        <v/>
      </c>
      <c r="K9" s="19" t="str">
        <f>IF($O9=1,"",IF($D9='Programming 1'!$A$76,1,""))</f>
        <v/>
      </c>
      <c r="L9" s="19" t="str">
        <f>IF($O9=1,"",IF($D9='Programming 1'!$A$77,1,""))</f>
        <v/>
      </c>
      <c r="M9" s="19" t="str">
        <f>IF(OR($O9=1,$D9='Programming 1'!$A$78),1,"")</f>
        <v/>
      </c>
      <c r="N9" s="19"/>
      <c r="O9" s="68" t="str">
        <f t="shared" si="0"/>
        <v/>
      </c>
      <c r="P9" s="73"/>
      <c r="Q9" s="73"/>
      <c r="R9" s="73"/>
    </row>
    <row r="10" spans="1:19" s="12" customFormat="1" ht="30.75" customHeight="1" thickBot="1" x14ac:dyDescent="0.3">
      <c r="A10" s="184" t="s">
        <v>270</v>
      </c>
      <c r="B10" s="270" t="s">
        <v>146</v>
      </c>
      <c r="C10" s="271"/>
      <c r="D10" s="24"/>
      <c r="E10" s="263"/>
      <c r="F10" s="264"/>
      <c r="G10" s="25"/>
      <c r="H10" s="88"/>
      <c r="J10" s="19" t="str">
        <f>IF($O10=1,"",IF(D10='Programming 1'!$A$10,1,""))</f>
        <v/>
      </c>
      <c r="K10" s="19"/>
      <c r="L10" s="19"/>
      <c r="M10" s="19" t="str">
        <f>IF(OR($O10=1,$D10='Programming 1'!$A$11),1,"")</f>
        <v/>
      </c>
      <c r="N10" s="19"/>
      <c r="O10" s="145" t="str">
        <f t="shared" si="0"/>
        <v/>
      </c>
      <c r="P10" s="73"/>
      <c r="Q10" s="73"/>
      <c r="R10" s="73"/>
    </row>
    <row r="11" spans="1:19" s="12" customFormat="1" ht="24.75" customHeight="1" x14ac:dyDescent="0.25">
      <c r="A11" s="267" t="s">
        <v>141</v>
      </c>
      <c r="B11" s="267"/>
      <c r="C11" s="267"/>
      <c r="D11" s="267"/>
      <c r="E11" s="267"/>
      <c r="F11" s="267"/>
      <c r="G11" s="267"/>
      <c r="H11" s="21"/>
      <c r="J11" s="5"/>
      <c r="K11" s="5"/>
      <c r="L11" s="5"/>
      <c r="M11" s="5"/>
      <c r="N11" s="46"/>
      <c r="O11" s="73"/>
      <c r="P11" s="73"/>
      <c r="Q11" s="73"/>
      <c r="R11" s="73"/>
    </row>
    <row r="12" spans="1:19" s="3" customFormat="1" ht="36.75" customHeight="1" thickBot="1" x14ac:dyDescent="0.3">
      <c r="A12" s="268" t="s">
        <v>11</v>
      </c>
      <c r="B12" s="268"/>
      <c r="C12" s="206" t="s">
        <v>222</v>
      </c>
      <c r="D12" s="203" t="s">
        <v>449</v>
      </c>
      <c r="E12" s="203" t="s">
        <v>450</v>
      </c>
      <c r="F12" s="204" t="s">
        <v>451</v>
      </c>
      <c r="G12" s="207" t="s">
        <v>0</v>
      </c>
      <c r="H12" s="208" t="s">
        <v>12</v>
      </c>
      <c r="J12" s="70"/>
      <c r="K12" s="70"/>
      <c r="L12" s="70"/>
      <c r="M12" s="70"/>
      <c r="N12" s="189"/>
      <c r="O12" s="119" t="s">
        <v>221</v>
      </c>
      <c r="P12" s="188" t="s">
        <v>436</v>
      </c>
      <c r="Q12" s="188" t="s">
        <v>445</v>
      </c>
      <c r="R12" s="188" t="s">
        <v>435</v>
      </c>
      <c r="S12" s="188" t="s">
        <v>447</v>
      </c>
    </row>
    <row r="13" spans="1:19" s="12" customFormat="1" ht="45" x14ac:dyDescent="0.25">
      <c r="A13" s="184" t="s">
        <v>271</v>
      </c>
      <c r="B13" s="178" t="s">
        <v>488</v>
      </c>
      <c r="C13" s="128" t="s">
        <v>220</v>
      </c>
      <c r="D13" s="61"/>
      <c r="E13" s="126"/>
      <c r="F13" s="62"/>
      <c r="G13" s="72"/>
      <c r="H13" s="125"/>
      <c r="J13" s="27" t="str">
        <f>IF($O13=1,"",IF($P13=1,"",IF($Q13=1,IF($R13="up",1,""),IF(AND($R13="up",$S13="above"),1,""))))</f>
        <v/>
      </c>
      <c r="K13" s="27" t="str">
        <f>IF($O13=1,"",IF($P13=1,"",IF($Q13=1,"",IF(OR(AND($R13="up",$S13="equal"),AND($R13="flat",$S13="above"),AND($R13="down",$S13="above"),AND($R13="up",$S13="below")),1,""))))</f>
        <v/>
      </c>
      <c r="L13" s="27" t="str">
        <f>IF($O13=1,"",IF($P13=1,"",IF($Q13=1,IF($R13="flat",1,""),IF(OR(AND($R13="down",$S13="equal"),AND($R13="flat",$S13="below"),AND($R13="flat",$S13="equal")),1,""))))</f>
        <v/>
      </c>
      <c r="M13" s="27" t="str">
        <f>IF($O13=1,"",IF($P13=1,"",IF($Q13=1,IF($R13="down",1,""),IF(AND($R13="down",$S13="below"),1,""))))</f>
        <v/>
      </c>
      <c r="N13" s="193"/>
      <c r="O13" s="6" t="str">
        <f>IF($C13='Programming 1'!$A$81,1,IF($C13='Programming 1'!$A$80,"","ERROR"))</f>
        <v/>
      </c>
      <c r="P13" s="98">
        <f>IF(AND(ISBLANK($D13),ISBLANK($E13),ISBLANK($F13)),1,"")</f>
        <v>1</v>
      </c>
      <c r="Q13" s="124">
        <f>IF(ISBLANK($F13),1,"")</f>
        <v>1</v>
      </c>
      <c r="R13" s="124" t="str">
        <f>IF($E13&gt;$D13,"up",IF($E13=$D13,"flat",IF($E13&lt;$D13,"down","ERROR")))</f>
        <v>flat</v>
      </c>
      <c r="S13" s="124" t="str">
        <f>IF(ISBLANK($F13),"no target",IF($E13&gt;$F13,"above",IF($E13=$F13,"equal",IF($E13&lt;$F13,"below","ERROR"))))</f>
        <v>no target</v>
      </c>
    </row>
    <row r="14" spans="1:19" s="12" customFormat="1" ht="45" x14ac:dyDescent="0.25">
      <c r="A14" s="184" t="s">
        <v>272</v>
      </c>
      <c r="B14" s="160" t="s">
        <v>487</v>
      </c>
      <c r="C14" s="128" t="s">
        <v>221</v>
      </c>
      <c r="D14" s="63"/>
      <c r="E14" s="125"/>
      <c r="F14" s="64"/>
      <c r="G14" s="72"/>
      <c r="H14" s="125"/>
      <c r="J14" s="27" t="str">
        <f>IF($O14=1,"",IF($P14=1,"",IF($Q14=1,IF($R14="up",1,""),IF(AND($R14="up",$S14="above"),1,""))))</f>
        <v/>
      </c>
      <c r="K14" s="27" t="str">
        <f>IF($O14=1,"",IF($P14=1,"",IF($Q14=1,"",IF(OR(AND($R14="up",$S14="equal"),AND($R14="flat",$S14="above"),AND($R14="down",$S14="above"),AND($R14="up",$S14="below")),1,""))))</f>
        <v/>
      </c>
      <c r="L14" s="27" t="str">
        <f>IF($O14=1,"",IF($P14=1,"",IF($Q14=1,IF($R14="flat",1,""),IF(OR(AND($R14="down",$S14="equal"),AND($R14="flat",$S14="below"),AND($R14="flat",$S14="equal")),1,""))))</f>
        <v/>
      </c>
      <c r="M14" s="27" t="str">
        <f>IF($O14=1,"",IF($P14=1,"",IF($Q14=1,IF($R14="down",1,""),IF(AND($R14="down",$S14="below"),1,""))))</f>
        <v/>
      </c>
      <c r="N14" s="15"/>
      <c r="O14" s="5">
        <f>IF($C14='Programming 1'!$A$81,1,IF($C14='Programming 1'!$A$80,"","ERROR"))</f>
        <v>1</v>
      </c>
      <c r="P14" s="99">
        <f t="shared" ref="P14:P17" si="1">IF(AND(ISBLANK($D14),ISBLANK($E14),ISBLANK($F14)),1,"")</f>
        <v>1</v>
      </c>
      <c r="Q14" s="68">
        <f t="shared" ref="Q14:Q17" si="2">IF(ISBLANK($F14),1,"")</f>
        <v>1</v>
      </c>
      <c r="R14" s="68" t="str">
        <f t="shared" ref="R14:R17" si="3">IF($E14&gt;$D14,"up",IF($E14=$D14,"flat",IF($E14&lt;$D14,"down","ERROR")))</f>
        <v>flat</v>
      </c>
      <c r="S14" s="68" t="str">
        <f t="shared" ref="S14:S17" si="4">IF(ISBLANK($F14),"no target",IF($E14&gt;$F14,"above",IF($E14=$F14,"equal",IF($E14&lt;$F14,"below","ERROR"))))</f>
        <v>no target</v>
      </c>
    </row>
    <row r="15" spans="1:19" s="12" customFormat="1" ht="60" x14ac:dyDescent="0.25">
      <c r="A15" s="184" t="s">
        <v>273</v>
      </c>
      <c r="B15" s="160" t="s">
        <v>485</v>
      </c>
      <c r="C15" s="128" t="s">
        <v>220</v>
      </c>
      <c r="D15" s="63"/>
      <c r="E15" s="125"/>
      <c r="F15" s="64"/>
      <c r="G15" s="72"/>
      <c r="H15" s="125"/>
      <c r="J15" s="27" t="str">
        <f>IF($O15=1,"",IF($P15=1,"",IF($Q15=1,IF($R15="up",1,""),IF(AND($R15="up",$S15="above"),1,""))))</f>
        <v/>
      </c>
      <c r="K15" s="27" t="str">
        <f>IF($O15=1,"",IF($P15=1,"",IF($Q15=1,"",IF(OR(AND($R15="up",$S15="equal"),AND($R15="flat",$S15="above"),AND($R15="down",$S15="above"),AND($R15="up",$S15="below")),1,""))))</f>
        <v/>
      </c>
      <c r="L15" s="27" t="str">
        <f>IF($O15=1,"",IF($P15=1,"",IF($Q15=1,IF($R15="flat",1,""),IF(OR(AND($R15="down",$S15="equal"),AND($R15="flat",$S15="below"),AND($R15="flat",$S15="equal")),1,""))))</f>
        <v/>
      </c>
      <c r="M15" s="27" t="str">
        <f>IF($O15=1,"",IF($P15=1,"",IF($Q15=1,IF($R15="down",1,""),IF(AND($R15="down",$S15="below"),1,""))))</f>
        <v/>
      </c>
      <c r="N15" s="15"/>
      <c r="O15" s="5" t="str">
        <f>IF($C15='Programming 1'!$A$81,1,IF($C15='Programming 1'!$A$80,"","ERROR"))</f>
        <v/>
      </c>
      <c r="P15" s="99">
        <f t="shared" si="1"/>
        <v>1</v>
      </c>
      <c r="Q15" s="68">
        <f t="shared" si="2"/>
        <v>1</v>
      </c>
      <c r="R15" s="68" t="str">
        <f t="shared" si="3"/>
        <v>flat</v>
      </c>
      <c r="S15" s="68" t="str">
        <f t="shared" si="4"/>
        <v>no target</v>
      </c>
    </row>
    <row r="16" spans="1:19" s="12" customFormat="1" ht="45" x14ac:dyDescent="0.25">
      <c r="A16" s="184" t="s">
        <v>274</v>
      </c>
      <c r="B16" s="160" t="s">
        <v>484</v>
      </c>
      <c r="C16" s="128" t="s">
        <v>221</v>
      </c>
      <c r="D16" s="63"/>
      <c r="E16" s="125"/>
      <c r="F16" s="64"/>
      <c r="G16" s="72"/>
      <c r="H16" s="125"/>
      <c r="J16" s="27" t="str">
        <f>IF($O16=1,"",IF($P16=1,"",IF($Q16=1,IF($R16="up",1,""),IF(AND($R16="up",$S16="above"),1,""))))</f>
        <v/>
      </c>
      <c r="K16" s="27" t="str">
        <f>IF($O16=1,"",IF($P16=1,"",IF($Q16=1,"",IF(OR(AND($R16="up",$S16="equal"),AND($R16="flat",$S16="above"),AND($R16="down",$S16="above"),AND($R16="up",$S16="below")),1,""))))</f>
        <v/>
      </c>
      <c r="L16" s="27" t="str">
        <f>IF($O16=1,"",IF($P16=1,"",IF($Q16=1,IF($R16="flat",1,""),IF(OR(AND($R16="down",$S16="equal"),AND($R16="flat",$S16="below"),AND($R16="flat",$S16="equal")),1,""))))</f>
        <v/>
      </c>
      <c r="M16" s="27" t="str">
        <f>IF($O16=1,"",IF($P16=1,"",IF($Q16=1,IF($R16="down",1,""),IF(AND($R16="down",$S16="below"),1,""))))</f>
        <v/>
      </c>
      <c r="N16" s="15"/>
      <c r="O16" s="5">
        <f>IF($C16='Programming 1'!$A$81,1,IF($C16='Programming 1'!$A$80,"","ERROR"))</f>
        <v>1</v>
      </c>
      <c r="P16" s="99">
        <f t="shared" si="1"/>
        <v>1</v>
      </c>
      <c r="Q16" s="68">
        <f t="shared" si="2"/>
        <v>1</v>
      </c>
      <c r="R16" s="68" t="str">
        <f t="shared" si="3"/>
        <v>flat</v>
      </c>
      <c r="S16" s="68" t="str">
        <f t="shared" si="4"/>
        <v>no target</v>
      </c>
    </row>
    <row r="17" spans="1:19" s="12" customFormat="1" ht="60.75" thickBot="1" x14ac:dyDescent="0.3">
      <c r="A17" s="184" t="s">
        <v>275</v>
      </c>
      <c r="B17" s="160" t="s">
        <v>486</v>
      </c>
      <c r="C17" s="128" t="s">
        <v>220</v>
      </c>
      <c r="D17" s="65"/>
      <c r="E17" s="127"/>
      <c r="F17" s="66"/>
      <c r="G17" s="72"/>
      <c r="H17" s="125"/>
      <c r="J17" s="27" t="str">
        <f>IF($O17=1,"",IF($P17=1,"",IF($Q17=1,IF($R17="up",1,""),IF(AND($R17="up",$S17="above"),1,""))))</f>
        <v/>
      </c>
      <c r="K17" s="27" t="str">
        <f>IF($O17=1,"",IF($P17=1,"",IF($Q17=1,"",IF(OR(AND($R17="up",$S17="equal"),AND($R17="flat",$S17="above"),AND($R17="down",$S17="above"),AND($R17="up",$S17="below")),1,""))))</f>
        <v/>
      </c>
      <c r="L17" s="27" t="str">
        <f>IF($O17=1,"",IF($P17=1,"",IF($Q17=1,IF($R17="flat",1,""),IF(OR(AND($R17="down",$S17="equal"),AND($R17="flat",$S17="below"),AND($R17="flat",$S17="equal")),1,""))))</f>
        <v/>
      </c>
      <c r="M17" s="27" t="str">
        <f>IF($O17=1,"",IF($P17=1,"",IF($Q17=1,IF($R17="down",1,""),IF(AND($R17="down",$S17="below"),1,""))))</f>
        <v/>
      </c>
      <c r="N17" s="193"/>
      <c r="O17" s="7" t="str">
        <f>IF($C17='Programming 1'!$A$81,1,IF($C17='Programming 1'!$A$80,"","ERROR"))</f>
        <v/>
      </c>
      <c r="P17" s="122">
        <f t="shared" si="1"/>
        <v>1</v>
      </c>
      <c r="Q17" s="145">
        <f t="shared" si="2"/>
        <v>1</v>
      </c>
      <c r="R17" s="145" t="str">
        <f t="shared" si="3"/>
        <v>flat</v>
      </c>
      <c r="S17" s="145" t="str">
        <f t="shared" si="4"/>
        <v>no target</v>
      </c>
    </row>
    <row r="18" spans="1:19" s="12" customFormat="1" ht="25.5" customHeight="1" x14ac:dyDescent="0.25">
      <c r="A18" s="269" t="s">
        <v>150</v>
      </c>
      <c r="B18" s="269"/>
      <c r="C18" s="269"/>
      <c r="D18" s="269"/>
      <c r="E18" s="269"/>
      <c r="F18" s="269"/>
      <c r="G18" s="269"/>
      <c r="H18" s="67"/>
      <c r="J18" s="5"/>
      <c r="K18" s="5"/>
      <c r="L18" s="5"/>
      <c r="M18" s="5"/>
      <c r="N18" s="46"/>
      <c r="O18" s="73"/>
      <c r="P18" s="73"/>
      <c r="Q18" s="73"/>
      <c r="R18" s="73"/>
    </row>
    <row r="19" spans="1:19" s="3" customFormat="1" ht="22.5" customHeight="1" thickBot="1" x14ac:dyDescent="0.3">
      <c r="A19" s="268" t="s">
        <v>11</v>
      </c>
      <c r="B19" s="268"/>
      <c r="C19" s="268"/>
      <c r="D19" s="92" t="s">
        <v>18</v>
      </c>
      <c r="E19" s="278"/>
      <c r="F19" s="279"/>
      <c r="G19" s="92" t="s">
        <v>0</v>
      </c>
      <c r="H19" s="91" t="s">
        <v>12</v>
      </c>
      <c r="J19" s="70"/>
      <c r="K19" s="70"/>
      <c r="L19" s="70"/>
      <c r="M19" s="70"/>
      <c r="N19" s="73"/>
      <c r="O19" s="73"/>
      <c r="P19" s="73"/>
      <c r="Q19" s="73"/>
    </row>
    <row r="20" spans="1:19" s="12" customFormat="1" x14ac:dyDescent="0.25">
      <c r="A20" s="185" t="s">
        <v>276</v>
      </c>
      <c r="B20" s="270" t="s">
        <v>14</v>
      </c>
      <c r="C20" s="272"/>
      <c r="D20" s="22"/>
      <c r="E20" s="265"/>
      <c r="F20" s="266"/>
      <c r="G20" s="25"/>
      <c r="H20" s="79"/>
      <c r="J20" s="19" t="str">
        <f>IF($D20='Programming 1'!$A$3,1,"")</f>
        <v/>
      </c>
      <c r="K20" s="19" t="str">
        <f>IF($D20='Programming 1'!$A$4,1,"")</f>
        <v/>
      </c>
      <c r="L20" s="19" t="str">
        <f>IF($D20='Programming 1'!$A$5,1,"")</f>
        <v/>
      </c>
      <c r="M20" s="19" t="str">
        <f>IF($D20='Programming 1'!$A$6,1,"")</f>
        <v/>
      </c>
      <c r="N20" s="73"/>
      <c r="O20" s="73"/>
      <c r="P20" s="73"/>
      <c r="Q20" s="73"/>
    </row>
    <row r="21" spans="1:19" s="12" customFormat="1" ht="20.25" customHeight="1" x14ac:dyDescent="0.25">
      <c r="A21" s="185" t="s">
        <v>277</v>
      </c>
      <c r="B21" s="270" t="s">
        <v>15</v>
      </c>
      <c r="C21" s="272"/>
      <c r="D21" s="23"/>
      <c r="E21" s="265"/>
      <c r="F21" s="266"/>
      <c r="G21" s="25"/>
      <c r="H21" s="79"/>
      <c r="J21" s="19" t="str">
        <f>IF($D21='Programming 1'!$A$3,1,"")</f>
        <v/>
      </c>
      <c r="K21" s="19" t="str">
        <f>IF($D21='Programming 1'!$A$4,1,"")</f>
        <v/>
      </c>
      <c r="L21" s="19" t="str">
        <f>IF($D21='Programming 1'!$A$5,1,"")</f>
        <v/>
      </c>
      <c r="M21" s="19" t="str">
        <f>IF($D21='Programming 1'!$A$6,1,"")</f>
        <v/>
      </c>
      <c r="N21" s="73"/>
      <c r="O21" s="73"/>
      <c r="P21" s="73"/>
      <c r="Q21" s="73"/>
    </row>
    <row r="22" spans="1:19" s="12" customFormat="1" x14ac:dyDescent="0.25">
      <c r="A22" s="185" t="s">
        <v>278</v>
      </c>
      <c r="B22" s="270" t="s">
        <v>16</v>
      </c>
      <c r="C22" s="272"/>
      <c r="D22" s="23"/>
      <c r="E22" s="265"/>
      <c r="F22" s="266"/>
      <c r="G22" s="25"/>
      <c r="H22" s="79"/>
      <c r="J22" s="19" t="str">
        <f>IF($D22='Programming 1'!$A$3,1,"")</f>
        <v/>
      </c>
      <c r="K22" s="19" t="str">
        <f>IF($D22='Programming 1'!$A$4,1,"")</f>
        <v/>
      </c>
      <c r="L22" s="19" t="str">
        <f>IF($D22='Programming 1'!$A$5,1,"")</f>
        <v/>
      </c>
      <c r="M22" s="19" t="str">
        <f>IF($D22='Programming 1'!$A$6,1,"")</f>
        <v/>
      </c>
      <c r="N22" s="73"/>
      <c r="O22" s="73"/>
      <c r="P22" s="73"/>
      <c r="Q22" s="73"/>
    </row>
    <row r="23" spans="1:19" s="12" customFormat="1" ht="19.5" customHeight="1" thickBot="1" x14ac:dyDescent="0.3">
      <c r="A23" s="185" t="s">
        <v>279</v>
      </c>
      <c r="B23" s="270" t="s">
        <v>17</v>
      </c>
      <c r="C23" s="272"/>
      <c r="D23" s="24"/>
      <c r="E23" s="265"/>
      <c r="F23" s="266"/>
      <c r="G23" s="25"/>
      <c r="H23" s="79"/>
      <c r="J23" s="20" t="str">
        <f>IF($D23='Programming 1'!$A$3,1,"")</f>
        <v/>
      </c>
      <c r="K23" s="20" t="str">
        <f>IF($D23='Programming 1'!$A$4,1,"")</f>
        <v/>
      </c>
      <c r="L23" s="20" t="str">
        <f>IF($D23='Programming 1'!$A$5,1,"")</f>
        <v/>
      </c>
      <c r="M23" s="20" t="str">
        <f>IF($D23='Programming 1'!$A$6,1,"")</f>
        <v/>
      </c>
      <c r="N23" s="73"/>
      <c r="O23" s="73"/>
      <c r="P23" s="73"/>
      <c r="Q23" s="73"/>
    </row>
    <row r="24" spans="1:19" ht="15.75" thickBot="1" x14ac:dyDescent="0.3">
      <c r="A24" s="186"/>
      <c r="J24">
        <f>SUM(J6:J23)</f>
        <v>0</v>
      </c>
      <c r="K24">
        <f t="shared" ref="K24:M24" si="5">SUM(K6:K23)</f>
        <v>0</v>
      </c>
      <c r="L24">
        <f t="shared" si="5"/>
        <v>0</v>
      </c>
      <c r="M24">
        <f t="shared" si="5"/>
        <v>0</v>
      </c>
      <c r="N24" s="30">
        <f>SUM(J24:M24)</f>
        <v>0</v>
      </c>
    </row>
    <row r="35" spans="2:8" ht="39" customHeight="1" x14ac:dyDescent="0.25">
      <c r="B35"/>
      <c r="C35"/>
      <c r="D35"/>
      <c r="E35"/>
      <c r="F35"/>
      <c r="G35"/>
      <c r="H35"/>
    </row>
    <row r="36" spans="2:8" ht="33" customHeight="1" x14ac:dyDescent="0.25">
      <c r="B36"/>
      <c r="C36"/>
      <c r="D36"/>
      <c r="E36"/>
      <c r="F36"/>
      <c r="G36"/>
      <c r="H36"/>
    </row>
    <row r="41" spans="2:8" ht="31.5" customHeight="1" x14ac:dyDescent="0.25">
      <c r="B41"/>
      <c r="C41"/>
      <c r="D41"/>
      <c r="E41"/>
      <c r="F41"/>
      <c r="G41"/>
      <c r="H41"/>
    </row>
    <row r="55" spans="2:8" ht="17.25" customHeight="1" x14ac:dyDescent="0.25">
      <c r="B55"/>
      <c r="C55"/>
      <c r="D55"/>
      <c r="E55"/>
      <c r="F55"/>
      <c r="G55"/>
      <c r="H55"/>
    </row>
    <row r="97" spans="2:8" ht="39" customHeight="1" x14ac:dyDescent="0.25">
      <c r="B97"/>
      <c r="C97"/>
      <c r="D97"/>
      <c r="E97"/>
      <c r="F97"/>
      <c r="G97"/>
      <c r="H97"/>
    </row>
  </sheetData>
  <dataConsolidate/>
  <mergeCells count="30">
    <mergeCell ref="A1:H1"/>
    <mergeCell ref="A2:H2"/>
    <mergeCell ref="A4:C4"/>
    <mergeCell ref="E4:F4"/>
    <mergeCell ref="E3:H3"/>
    <mergeCell ref="A3:D3"/>
    <mergeCell ref="E22:F22"/>
    <mergeCell ref="E23:F23"/>
    <mergeCell ref="B23:C23"/>
    <mergeCell ref="E6:F6"/>
    <mergeCell ref="A5:H5"/>
    <mergeCell ref="E19:F19"/>
    <mergeCell ref="B6:C6"/>
    <mergeCell ref="B7:C7"/>
    <mergeCell ref="B8:C8"/>
    <mergeCell ref="B9:C9"/>
    <mergeCell ref="B22:C22"/>
    <mergeCell ref="B20:C20"/>
    <mergeCell ref="B21:C21"/>
    <mergeCell ref="E7:F7"/>
    <mergeCell ref="E8:F8"/>
    <mergeCell ref="E9:F9"/>
    <mergeCell ref="E10:F10"/>
    <mergeCell ref="E20:F20"/>
    <mergeCell ref="E21:F21"/>
    <mergeCell ref="A11:G11"/>
    <mergeCell ref="A12:B12"/>
    <mergeCell ref="A18:G18"/>
    <mergeCell ref="A19:C19"/>
    <mergeCell ref="B10:C10"/>
  </mergeCells>
  <conditionalFormatting sqref="G13:G17 G20:G23 G6:G10">
    <cfRule type="expression" dxfId="234" priority="14">
      <formula>$J6=1</formula>
    </cfRule>
  </conditionalFormatting>
  <conditionalFormatting sqref="G13:G17 G20:G23 G6:G10">
    <cfRule type="expression" dxfId="233" priority="13">
      <formula>$K6=1</formula>
    </cfRule>
  </conditionalFormatting>
  <conditionalFormatting sqref="G13:G17 G20:G23 G6:G10">
    <cfRule type="expression" dxfId="232" priority="12">
      <formula>$L6=1</formula>
    </cfRule>
  </conditionalFormatting>
  <conditionalFormatting sqref="G13:G17 G20:G23 G6:G10">
    <cfRule type="expression" dxfId="231" priority="10">
      <formula>$M6=1</formula>
    </cfRule>
  </conditionalFormatting>
  <conditionalFormatting sqref="J20:M23 N13:N17 J6:N10">
    <cfRule type="expression" dxfId="230" priority="9">
      <formula>NOT(ISBLANK(J6))</formula>
    </cfRule>
  </conditionalFormatting>
  <conditionalFormatting sqref="J13:M17">
    <cfRule type="expression" dxfId="229" priority="8">
      <formula>NOT(ISBLANK(J13))</formula>
    </cfRule>
  </conditionalFormatting>
  <dataValidations count="1">
    <dataValidation showInputMessage="1" showErrorMessage="1" sqref="E6 E20:E23"/>
  </dataValidations>
  <pageMargins left="0.7" right="0.7" top="0.75" bottom="0.75" header="0.3" footer="0.3"/>
  <pageSetup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7" id="{568327A0-A3B5-4FA2-849A-F79D92C749B9}">
            <xm:f>$C13='Programming 1'!$A$81</xm:f>
            <x14:dxf>
              <fill>
                <patternFill>
                  <bgColor theme="0" tint="-0.14996795556505021"/>
                </patternFill>
              </fill>
            </x14:dxf>
          </x14:cfRule>
          <xm:sqref>C13:H17</xm:sqref>
        </x14:conditionalFormatting>
        <x14:conditionalFormatting xmlns:xm="http://schemas.microsoft.com/office/excel/2006/main">
          <x14:cfRule type="expression" priority="6" id="{64C8D9C1-8EA3-46AD-804A-7579F88B1727}">
            <xm:f>$D$6='Programming 1'!$A$11</xm:f>
            <x14:dxf>
              <fill>
                <patternFill>
                  <bgColor theme="0" tint="-0.14996795556505021"/>
                </patternFill>
              </fill>
            </x14:dxf>
          </x14:cfRule>
          <xm:sqref>D7:D10</xm:sqref>
        </x14:conditionalFormatting>
        <x14:conditionalFormatting xmlns:xm="http://schemas.microsoft.com/office/excel/2006/main">
          <x14:cfRule type="expression" priority="5" id="{ED921180-A45D-41D7-AA5A-5F951CDE089D}">
            <xm:f>$D$6='Programming 1'!$A$11</xm:f>
            <x14:dxf>
              <fill>
                <patternFill>
                  <bgColor rgb="FFFF0000"/>
                </patternFill>
              </fill>
            </x14:dxf>
          </x14:cfRule>
          <xm:sqref>G7:G10</xm:sqref>
        </x14:conditionalFormatting>
        <x14:conditionalFormatting xmlns:xm="http://schemas.microsoft.com/office/excel/2006/main">
          <x14:cfRule type="expression" priority="4" id="{4CAE292F-55DE-43DF-9DDB-D01E5733AB84}">
            <xm:f>$C14='Programming 1'!$A$81</xm:f>
            <x14:dxf>
              <fill>
                <patternFill>
                  <bgColor theme="0" tint="-0.14996795556505021"/>
                </patternFill>
              </fill>
            </x14:dxf>
          </x14:cfRule>
          <xm:sqref>C14</xm:sqref>
        </x14:conditionalFormatting>
        <x14:conditionalFormatting xmlns:xm="http://schemas.microsoft.com/office/excel/2006/main">
          <x14:cfRule type="expression" priority="3" id="{BE348D82-1918-4695-B575-49F7681DEF37}">
            <xm:f>$C14='Programming 1'!$A$81</xm:f>
            <x14:dxf>
              <fill>
                <patternFill>
                  <bgColor theme="0" tint="-0.14996795556505021"/>
                </patternFill>
              </fill>
            </x14:dxf>
          </x14:cfRule>
          <xm:sqref>H14</xm:sqref>
        </x14:conditionalFormatting>
        <x14:conditionalFormatting xmlns:xm="http://schemas.microsoft.com/office/excel/2006/main">
          <x14:cfRule type="expression" priority="2" id="{AEEB9F31-0DAE-4699-8486-0E789E7EB582}">
            <xm:f>$C13='Programming 1'!$A$81</xm:f>
            <x14:dxf>
              <fill>
                <patternFill>
                  <bgColor theme="0" tint="-0.14996795556505021"/>
                </patternFill>
              </fill>
            </x14:dxf>
          </x14:cfRule>
          <xm:sqref>B13:B17</xm:sqref>
        </x14:conditionalFormatting>
        <x14:conditionalFormatting xmlns:xm="http://schemas.microsoft.com/office/excel/2006/main">
          <x14:cfRule type="expression" priority="1" id="{6168FFF2-32A2-4C76-A71A-43F1F804CCBE}">
            <xm:f>$C14='Programming 1'!$A$81</xm:f>
            <x14:dxf>
              <fill>
                <patternFill>
                  <bgColor theme="0" tint="-0.14996795556505021"/>
                </patternFill>
              </fill>
            </x14:dxf>
          </x14:cfRule>
          <xm:sqref>B14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4">
        <x14:dataValidation type="list" showInputMessage="1" showErrorMessage="1">
          <x14:formula1>
            <xm:f>'Programming 1'!$A$2:$A$6</xm:f>
          </x14:formula1>
          <xm:sqref>D7 D20:D23</xm:sqref>
        </x14:dataValidation>
        <x14:dataValidation type="list" showInputMessage="1" showErrorMessage="1">
          <x14:formula1>
            <xm:f>'Programming 1'!$A$9:$A$11</xm:f>
          </x14:formula1>
          <xm:sqref>D8 D6 D10</xm:sqref>
        </x14:dataValidation>
        <x14:dataValidation type="list" allowBlank="1" showInputMessage="1" showErrorMessage="1">
          <x14:formula1>
            <xm:f>'Programming 1'!$A$74:$A$78</xm:f>
          </x14:formula1>
          <xm:sqref>D9</xm:sqref>
        </x14:dataValidation>
        <x14:dataValidation type="list" allowBlank="1" showInputMessage="1" showErrorMessage="1">
          <x14:formula1>
            <xm:f>'Programming 1'!$A$80:$A$81</xm:f>
          </x14:formula1>
          <xm:sqref>C13:C17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theme="6" tint="0.39997558519241921"/>
  </sheetPr>
  <dimension ref="A1:T46"/>
  <sheetViews>
    <sheetView topLeftCell="A18" workbookViewId="0">
      <selection sqref="A1:H1"/>
    </sheetView>
  </sheetViews>
  <sheetFormatPr defaultRowHeight="15" x14ac:dyDescent="0.25"/>
  <cols>
    <col min="1" max="1" width="7.42578125" style="14" bestFit="1" customWidth="1"/>
    <col min="2" max="2" width="27.28515625" style="12" customWidth="1"/>
    <col min="3" max="3" width="40.28515625" style="12" customWidth="1"/>
    <col min="4" max="4" width="14.7109375" style="12" customWidth="1"/>
    <col min="5" max="5" width="14.5703125" style="12" customWidth="1"/>
    <col min="6" max="7" width="19.7109375" style="12" customWidth="1"/>
    <col min="8" max="8" width="36.85546875" style="12" customWidth="1"/>
    <col min="9" max="9" width="3.28515625" style="14" customWidth="1"/>
    <col min="10" max="10" width="1.5703125" style="14" customWidth="1"/>
    <col min="11" max="14" width="9.140625" style="14" hidden="1" customWidth="1"/>
    <col min="15" max="15" width="3.7109375" style="14" hidden="1" customWidth="1"/>
    <col min="16" max="20" width="9" style="14" hidden="1" customWidth="1"/>
    <col min="21" max="16384" width="9.140625" style="14"/>
  </cols>
  <sheetData>
    <row r="1" spans="1:20" ht="25.5" customHeight="1" x14ac:dyDescent="0.25">
      <c r="A1" s="290" t="s">
        <v>453</v>
      </c>
      <c r="B1" s="290"/>
      <c r="C1" s="290"/>
      <c r="D1" s="290"/>
      <c r="E1" s="290"/>
      <c r="F1" s="290"/>
      <c r="G1" s="290"/>
      <c r="H1" s="290"/>
      <c r="I1" s="13"/>
      <c r="J1" s="13"/>
      <c r="K1" s="174" t="s">
        <v>252</v>
      </c>
      <c r="L1" s="173"/>
      <c r="M1" s="173"/>
      <c r="N1" s="173"/>
      <c r="O1" s="173"/>
      <c r="P1" s="173"/>
      <c r="Q1" s="173"/>
      <c r="R1" s="173"/>
      <c r="S1" s="173"/>
      <c r="T1" s="173"/>
    </row>
    <row r="2" spans="1:20" ht="25.5" customHeight="1" x14ac:dyDescent="0.25">
      <c r="A2" s="291" t="s">
        <v>21</v>
      </c>
      <c r="B2" s="291"/>
      <c r="C2" s="291"/>
      <c r="D2" s="291"/>
      <c r="E2" s="291"/>
      <c r="F2" s="291"/>
      <c r="G2" s="291"/>
      <c r="H2" s="291"/>
    </row>
    <row r="3" spans="1:20" ht="23.25" customHeight="1" x14ac:dyDescent="0.3">
      <c r="A3" s="292" t="s">
        <v>20</v>
      </c>
      <c r="B3" s="292"/>
      <c r="C3" s="292"/>
      <c r="D3" s="292"/>
      <c r="E3" s="295" t="s">
        <v>1</v>
      </c>
      <c r="F3" s="296"/>
      <c r="G3" s="296"/>
      <c r="H3" s="296"/>
    </row>
    <row r="4" spans="1:20" ht="39.75" customHeight="1" x14ac:dyDescent="0.25">
      <c r="A4" s="316" t="s">
        <v>11</v>
      </c>
      <c r="B4" s="317"/>
      <c r="C4" s="318"/>
      <c r="D4" s="203" t="s">
        <v>449</v>
      </c>
      <c r="E4" s="203" t="s">
        <v>450</v>
      </c>
      <c r="F4" s="203" t="s">
        <v>452</v>
      </c>
      <c r="G4" s="31" t="s">
        <v>0</v>
      </c>
      <c r="H4" s="179" t="s">
        <v>12</v>
      </c>
    </row>
    <row r="5" spans="1:20" ht="18.75" customHeight="1" thickBot="1" x14ac:dyDescent="0.3">
      <c r="A5" s="293" t="s">
        <v>139</v>
      </c>
      <c r="B5" s="293"/>
      <c r="C5" s="293"/>
      <c r="D5" s="294"/>
      <c r="E5" s="294"/>
      <c r="F5" s="294"/>
      <c r="G5" s="294"/>
      <c r="H5" s="294"/>
    </row>
    <row r="6" spans="1:20" ht="19.5" customHeight="1" thickBot="1" x14ac:dyDescent="0.3">
      <c r="A6" s="230"/>
      <c r="B6" s="321" t="s">
        <v>477</v>
      </c>
      <c r="C6" s="322"/>
      <c r="D6" s="332" t="s">
        <v>471</v>
      </c>
      <c r="E6" s="333"/>
      <c r="F6" s="334"/>
      <c r="G6" s="239"/>
      <c r="H6" s="239"/>
      <c r="K6" s="14" t="s">
        <v>70</v>
      </c>
      <c r="L6" s="14" t="s">
        <v>71</v>
      </c>
      <c r="M6" s="14" t="s">
        <v>72</v>
      </c>
      <c r="N6" s="15" t="s">
        <v>73</v>
      </c>
      <c r="O6" s="15"/>
      <c r="P6" s="15" t="s">
        <v>457</v>
      </c>
      <c r="Q6" s="14" t="s">
        <v>436</v>
      </c>
      <c r="R6" s="104" t="s">
        <v>445</v>
      </c>
      <c r="S6" s="14" t="s">
        <v>435</v>
      </c>
      <c r="T6" s="14" t="s">
        <v>447</v>
      </c>
    </row>
    <row r="7" spans="1:20" ht="21.75" customHeight="1" thickBot="1" x14ac:dyDescent="0.3">
      <c r="A7" s="231" t="s">
        <v>286</v>
      </c>
      <c r="B7" s="314" t="s">
        <v>465</v>
      </c>
      <c r="C7" s="315"/>
      <c r="D7" s="225"/>
      <c r="E7" s="223"/>
      <c r="F7" s="223"/>
      <c r="G7" s="238"/>
      <c r="H7" s="122"/>
      <c r="K7" s="202" t="str">
        <f>IF($P7="breakdown","",IF($Q7=1,"",IF($R7=1,IF($S7="up",1,""),IF(AND($S7="up",$T7="above"),1,""))))</f>
        <v/>
      </c>
      <c r="L7" s="202" t="str">
        <f>IF($P7="breakdown","",IF($Q7=1,"",IF($R7=1,"",IF(OR(AND($S7="up",$T7="equal"),AND($S7="flat",$T7="above"),AND($S7="down",$T7="above"),AND($S7="up",$T7="below")),1,""))))</f>
        <v/>
      </c>
      <c r="M7" s="202" t="str">
        <f>IF($P7="breakdown","",IF($Q7=1,"",IF($R7=1,IF($S7="flat",1,""),IF(OR(AND($S7="down",$T7="equal"),AND($S7="flat",$T7="below"),AND($S7="flat",$T7="equal")),1,""))))</f>
        <v/>
      </c>
      <c r="N7" s="202" t="str">
        <f>IF($P7="breakdown","",IF($Q7=1,"",IF($R7=1,IF($S7="down",1,""),IF(AND($S7="down",$T7="below"),1,""))))</f>
        <v/>
      </c>
      <c r="O7" s="193"/>
      <c r="P7" s="6" t="str">
        <f>IF($D$6='Programming 1'!$A$127,"breakdown",IF($D$6='Programming 1'!$A$128,"total","ERROR"))</f>
        <v>breakdown</v>
      </c>
      <c r="Q7" s="98">
        <f>IF(AND(ISBLANK($D7),ISBLANK($E7),ISBLANK($F7)),1,"")</f>
        <v>1</v>
      </c>
      <c r="R7" s="124">
        <f>IF(ISBLANK($F7),1,"")</f>
        <v>1</v>
      </c>
      <c r="S7" s="124" t="str">
        <f>IF($E7&gt;$D7,"up",IF($E7=$D7,"flat",IF($E7&lt;$D7,"down","ERROR")))</f>
        <v>flat</v>
      </c>
      <c r="T7" s="124" t="str">
        <f>IF(ISBLANK($F7),"no target",IF($E7&gt;$F7,"above",IF($E7=$F7,"equal",IF($E7&lt;$F7,"below","ERROR"))))</f>
        <v>no target</v>
      </c>
    </row>
    <row r="8" spans="1:20" ht="15.75" thickBot="1" x14ac:dyDescent="0.3">
      <c r="A8" s="187"/>
      <c r="B8" s="329" t="s">
        <v>469</v>
      </c>
      <c r="C8" s="330"/>
      <c r="D8" s="330"/>
      <c r="E8" s="330"/>
      <c r="F8" s="330"/>
      <c r="G8" s="331"/>
      <c r="H8" s="78"/>
      <c r="K8" s="27"/>
      <c r="L8" s="27"/>
      <c r="M8" s="27"/>
      <c r="N8" s="27"/>
      <c r="O8" s="193"/>
      <c r="P8" s="5"/>
      <c r="Q8" s="27"/>
      <c r="R8" s="27"/>
      <c r="S8" s="27"/>
      <c r="T8" s="27"/>
    </row>
    <row r="9" spans="1:20" x14ac:dyDescent="0.25">
      <c r="A9" s="185" t="s">
        <v>287</v>
      </c>
      <c r="B9" s="337" t="s">
        <v>155</v>
      </c>
      <c r="C9" s="338"/>
      <c r="D9" s="33"/>
      <c r="E9" s="34"/>
      <c r="F9" s="35"/>
      <c r="G9" s="25"/>
      <c r="H9" s="88"/>
      <c r="K9" s="27" t="str">
        <f>IF($P9="total","",IF($Q9=1,"",IF($R9=1,IF($S9="up",1,""),IF(AND($S9="up",$T9="above"),1,""))))</f>
        <v/>
      </c>
      <c r="L9" s="27" t="str">
        <f>IF($P9="total","",IF($Q9=1,"",IF($R9=1,"",IF(OR(AND($S9="up",$T9="equal"),AND($S9="flat",$T9="above"),AND($S9="down",$T9="above"),AND($S9="up",$T9="below")),1,""))))</f>
        <v/>
      </c>
      <c r="M9" s="27" t="str">
        <f>IF($P9="total","",IF($Q9=1,"",IF($R9=1,IF($S9="flat",1,""),IF(OR(AND($S9="down",$T9="equal"),AND($S9="flat",$T9="below"),AND($S9="flat",$T9="equal")),1,""))))</f>
        <v/>
      </c>
      <c r="N9" s="27" t="str">
        <f>IF($P9="total","",IF($Q9=1,"",IF($R9=1,IF($S9="down",1,""),IF(AND($S9="down",$T9="below"),1,""))))</f>
        <v/>
      </c>
      <c r="O9" s="193"/>
      <c r="P9" s="5" t="str">
        <f>IF($D$6='Programming 1'!$A$127,"breakdown",IF($D$6='Programming 1'!$A$128,"total","ERROR"))</f>
        <v>breakdown</v>
      </c>
      <c r="Q9" s="27">
        <f>IF(AND(ISBLANK($D9),ISBLANK($E9),ISBLANK($F9)),1,"")</f>
        <v>1</v>
      </c>
      <c r="R9" s="27">
        <f>IF(ISBLANK($F9),1,"")</f>
        <v>1</v>
      </c>
      <c r="S9" s="27" t="str">
        <f>IF($E9&gt;$D9,"up",IF($E9=$D9,"flat",IF($E9&lt;$D9,"down","ERROR")))</f>
        <v>flat</v>
      </c>
      <c r="T9" s="27" t="str">
        <f>IF(ISBLANK($F9),"no target",IF($E9&gt;$F9,"above",IF($E9=$F9,"equal",IF($E9&lt;$F9,"below","ERROR"))))</f>
        <v>no target</v>
      </c>
    </row>
    <row r="10" spans="1:20" x14ac:dyDescent="0.25">
      <c r="A10" s="185" t="s">
        <v>288</v>
      </c>
      <c r="B10" s="323" t="s">
        <v>156</v>
      </c>
      <c r="C10" s="324"/>
      <c r="D10" s="36"/>
      <c r="E10" s="11"/>
      <c r="F10" s="37"/>
      <c r="G10" s="25"/>
      <c r="H10" s="78"/>
      <c r="K10" s="27" t="str">
        <f t="shared" ref="K10:K12" si="0">IF($P10="total","",IF($Q10=1,"",IF($R10=1,IF($S10="up",1,""),IF(AND($S10="up",$T10="above"),1,""))))</f>
        <v/>
      </c>
      <c r="L10" s="27" t="str">
        <f t="shared" ref="L10:L12" si="1">IF($P10="total","",IF($Q10=1,"",IF($R10=1,"",IF(OR(AND($S10="up",$T10="equal"),AND($S10="flat",$T10="above"),AND($S10="down",$T10="above"),AND($S10="up",$T10="below")),1,""))))</f>
        <v/>
      </c>
      <c r="M10" s="27" t="str">
        <f t="shared" ref="M10:M12" si="2">IF($P10="total","",IF($Q10=1,"",IF($R10=1,IF($S10="flat",1,""),IF(OR(AND($S10="down",$T10="equal"),AND($S10="flat",$T10="below"),AND($S10="flat",$T10="equal")),1,""))))</f>
        <v/>
      </c>
      <c r="N10" s="27" t="str">
        <f t="shared" ref="N10:N12" si="3">IF($P10="total","",IF($Q10=1,"",IF($R10=1,IF($S10="down",1,""),IF(AND($S10="down",$T10="below"),1,""))))</f>
        <v/>
      </c>
      <c r="O10" s="193"/>
      <c r="P10" s="5" t="str">
        <f>IF($D$6='Programming 1'!$A$127,"breakdown",IF($D$6='Programming 1'!$A$128,"total","ERROR"))</f>
        <v>breakdown</v>
      </c>
      <c r="Q10" s="27">
        <f>IF(AND(ISBLANK($D10),ISBLANK($E10),ISBLANK($F10)),1,"")</f>
        <v>1</v>
      </c>
      <c r="R10" s="27">
        <f>IF(ISBLANK($F10),1,"")</f>
        <v>1</v>
      </c>
      <c r="S10" s="27" t="str">
        <f>IF($E10&gt;$D10,"up",IF($E10=$D10,"flat",IF($E10&lt;$D10,"down","ERROR")))</f>
        <v>flat</v>
      </c>
      <c r="T10" s="27" t="str">
        <f>IF(ISBLANK($F10),"no target",IF($E10&gt;$F10,"above",IF($E10=$F10,"equal",IF($E10&lt;$F10,"below","ERROR"))))</f>
        <v>no target</v>
      </c>
    </row>
    <row r="11" spans="1:20" x14ac:dyDescent="0.25">
      <c r="A11" s="185" t="s">
        <v>289</v>
      </c>
      <c r="B11" s="323" t="s">
        <v>26</v>
      </c>
      <c r="C11" s="324"/>
      <c r="D11" s="36"/>
      <c r="E11" s="11"/>
      <c r="F11" s="37"/>
      <c r="G11" s="25"/>
      <c r="H11" s="78"/>
      <c r="K11" s="27" t="str">
        <f t="shared" si="0"/>
        <v/>
      </c>
      <c r="L11" s="27" t="str">
        <f t="shared" si="1"/>
        <v/>
      </c>
      <c r="M11" s="27" t="str">
        <f t="shared" si="2"/>
        <v/>
      </c>
      <c r="N11" s="27" t="str">
        <f t="shared" si="3"/>
        <v/>
      </c>
      <c r="O11" s="193"/>
      <c r="P11" s="5" t="str">
        <f>IF($D$6='Programming 1'!$A$127,"breakdown",IF($D$6='Programming 1'!$A$128,"total","ERROR"))</f>
        <v>breakdown</v>
      </c>
      <c r="Q11" s="27">
        <f>IF(AND(ISBLANK($D11),ISBLANK($E11),ISBLANK($F11)),1,"")</f>
        <v>1</v>
      </c>
      <c r="R11" s="27">
        <f>IF(ISBLANK($F11),1,"")</f>
        <v>1</v>
      </c>
      <c r="S11" s="27" t="str">
        <f>IF($E11&gt;$D11,"up",IF($E11=$D11,"flat",IF($E11&lt;$D11,"down","ERROR")))</f>
        <v>flat</v>
      </c>
      <c r="T11" s="27" t="str">
        <f>IF(ISBLANK($F11),"no target",IF($E11&gt;$F11,"above",IF($E11=$F11,"equal",IF($E11&lt;$F11,"below","ERROR"))))</f>
        <v>no target</v>
      </c>
    </row>
    <row r="12" spans="1:20" ht="15.75" thickBot="1" x14ac:dyDescent="0.3">
      <c r="A12" s="185" t="s">
        <v>290</v>
      </c>
      <c r="B12" s="323" t="s">
        <v>157</v>
      </c>
      <c r="C12" s="324"/>
      <c r="D12" s="38"/>
      <c r="E12" s="39"/>
      <c r="F12" s="40"/>
      <c r="G12" s="25"/>
      <c r="H12" s="78"/>
      <c r="K12" s="27" t="str">
        <f t="shared" si="0"/>
        <v/>
      </c>
      <c r="L12" s="27" t="str">
        <f t="shared" si="1"/>
        <v/>
      </c>
      <c r="M12" s="27" t="str">
        <f t="shared" si="2"/>
        <v/>
      </c>
      <c r="N12" s="27" t="str">
        <f t="shared" si="3"/>
        <v/>
      </c>
      <c r="O12" s="193"/>
      <c r="P12" s="5" t="str">
        <f>IF($D$6='Programming 1'!$A$127,"breakdown",IF($D$6='Programming 1'!$A$128,"total","ERROR"))</f>
        <v>breakdown</v>
      </c>
      <c r="Q12" s="27">
        <f>IF(AND(ISBLANK($D12),ISBLANK($E12),ISBLANK($F12)),1,"")</f>
        <v>1</v>
      </c>
      <c r="R12" s="27">
        <f>IF(ISBLANK($F12),1,"")</f>
        <v>1</v>
      </c>
      <c r="S12" s="27" t="str">
        <f>IF($E12&gt;$D12,"up",IF($E12=$D12,"flat",IF($E12&lt;$D12,"down","ERROR")))</f>
        <v>flat</v>
      </c>
      <c r="T12" s="27" t="str">
        <f>IF(ISBLANK($F12),"no target",IF($E12&gt;$F12,"above",IF($E12=$F12,"equal",IF($E12&lt;$F12,"below","ERROR"))))</f>
        <v>no target</v>
      </c>
    </row>
    <row r="13" spans="1:20" x14ac:dyDescent="0.25">
      <c r="A13" s="185"/>
      <c r="B13" s="319" t="s">
        <v>466</v>
      </c>
      <c r="C13" s="320"/>
      <c r="D13" s="232" t="str">
        <f>IF(AND(ISBLANK(D9),ISBLANK(D10),ISBLANK(D11),ISBLANK(D12)),"",SUM(D9:D12))</f>
        <v/>
      </c>
      <c r="E13" s="232" t="str">
        <f t="shared" ref="E13:F13" si="4">IF(AND(ISBLANK(E9),ISBLANK(E10),ISBLANK(E11),ISBLANK(E12)),"",SUM(E9:E12))</f>
        <v/>
      </c>
      <c r="F13" s="232" t="str">
        <f t="shared" si="4"/>
        <v/>
      </c>
      <c r="G13" s="261"/>
      <c r="H13" s="88"/>
      <c r="K13" s="27"/>
      <c r="L13" s="27"/>
      <c r="M13" s="27"/>
      <c r="N13" s="27"/>
      <c r="O13" s="193"/>
      <c r="P13" s="7"/>
      <c r="Q13" s="27"/>
      <c r="R13" s="27"/>
      <c r="S13" s="27"/>
      <c r="T13" s="236"/>
    </row>
    <row r="14" spans="1:20" ht="15.75" thickBot="1" x14ac:dyDescent="0.3">
      <c r="A14" s="185"/>
      <c r="B14" s="329" t="s">
        <v>22</v>
      </c>
      <c r="C14" s="330"/>
      <c r="D14" s="330"/>
      <c r="E14" s="330"/>
      <c r="F14" s="330"/>
      <c r="G14" s="331"/>
      <c r="H14" s="78"/>
      <c r="K14" s="27"/>
      <c r="L14" s="27"/>
      <c r="M14" s="27"/>
      <c r="N14" s="27"/>
      <c r="O14" s="193"/>
      <c r="P14" s="219"/>
      <c r="Q14" s="27"/>
      <c r="R14" s="27"/>
      <c r="S14" s="27"/>
      <c r="T14" s="27"/>
    </row>
    <row r="15" spans="1:20" x14ac:dyDescent="0.25">
      <c r="A15" s="185" t="s">
        <v>291</v>
      </c>
      <c r="B15" s="323" t="s">
        <v>154</v>
      </c>
      <c r="C15" s="324"/>
      <c r="D15" s="33"/>
      <c r="E15" s="34"/>
      <c r="F15" s="35"/>
      <c r="G15" s="25"/>
      <c r="H15" s="88"/>
      <c r="K15" s="27" t="str">
        <f t="shared" ref="K15:K22" si="5">IF($Q15=1,"",IF($R15=1,IF($S15="up",1,""),IF(AND($S15="up",$T15="above"),1,"")))</f>
        <v/>
      </c>
      <c r="L15" s="27" t="str">
        <f t="shared" ref="L15:L22" si="6">IF($Q15=1,"",IF($R15=1,"",IF(OR(AND($S15="up",$T15="equal"),AND($S15="flat",$T15="above"),AND($S15="down",$T15="above"),AND($S15="up",$T15="below")),1,"")))</f>
        <v/>
      </c>
      <c r="M15" s="27" t="str">
        <f t="shared" ref="M15:M22" si="7">IF($Q15=1,"",IF($R15=1,IF($S15="flat",1,""),IF(OR(AND($S15="down",$T15="equal"),AND($S15="flat",$T15="below"),AND($S15="flat",$T15="equal")),1,"")))</f>
        <v/>
      </c>
      <c r="N15" s="27" t="str">
        <f t="shared" ref="N15:N22" si="8">IF($Q15=1,"",IF($R15=1,IF($S15="down",1,""),IF(AND($S15="down",$T15="below"),1,"")))</f>
        <v/>
      </c>
      <c r="O15" s="193"/>
      <c r="P15" s="219"/>
      <c r="Q15" s="27">
        <f t="shared" ref="Q15:Q22" si="9">IF(AND(ISBLANK($D15),ISBLANK($E15),ISBLANK($F15)),1,"")</f>
        <v>1</v>
      </c>
      <c r="R15" s="27">
        <f t="shared" ref="R15:R22" si="10">IF(ISBLANK($F15),1,"")</f>
        <v>1</v>
      </c>
      <c r="S15" s="27" t="str">
        <f t="shared" ref="S15:S22" si="11">IF($E15&gt;$D15,"up",IF($E15=$D15,"flat",IF($E15&lt;$D15,"down","ERROR")))</f>
        <v>flat</v>
      </c>
      <c r="T15" s="27" t="str">
        <f t="shared" ref="T15:T22" si="12">IF(ISBLANK($F15),"no target",IF($E15&gt;$F15,"above",IF($E15=$F15,"equal",IF($E15&lt;$F15,"below","ERROR"))))</f>
        <v>no target</v>
      </c>
    </row>
    <row r="16" spans="1:20" x14ac:dyDescent="0.25">
      <c r="A16" s="185" t="s">
        <v>292</v>
      </c>
      <c r="B16" s="323" t="s">
        <v>151</v>
      </c>
      <c r="C16" s="324"/>
      <c r="D16" s="53"/>
      <c r="E16" s="20"/>
      <c r="F16" s="54"/>
      <c r="G16" s="25"/>
      <c r="H16" s="88"/>
      <c r="K16" s="27" t="str">
        <f t="shared" si="5"/>
        <v/>
      </c>
      <c r="L16" s="27" t="str">
        <f t="shared" si="6"/>
        <v/>
      </c>
      <c r="M16" s="27" t="str">
        <f t="shared" si="7"/>
        <v/>
      </c>
      <c r="N16" s="27" t="str">
        <f t="shared" si="8"/>
        <v/>
      </c>
      <c r="O16" s="193"/>
      <c r="P16" s="219"/>
      <c r="Q16" s="27">
        <f t="shared" si="9"/>
        <v>1</v>
      </c>
      <c r="R16" s="27">
        <f t="shared" si="10"/>
        <v>1</v>
      </c>
      <c r="S16" s="27" t="str">
        <f t="shared" si="11"/>
        <v>flat</v>
      </c>
      <c r="T16" s="27" t="str">
        <f t="shared" si="12"/>
        <v>no target</v>
      </c>
    </row>
    <row r="17" spans="1:20" x14ac:dyDescent="0.25">
      <c r="A17" s="185" t="s">
        <v>293</v>
      </c>
      <c r="B17" s="323" t="s">
        <v>152</v>
      </c>
      <c r="C17" s="324"/>
      <c r="D17" s="53"/>
      <c r="E17" s="20"/>
      <c r="F17" s="54"/>
      <c r="G17" s="25"/>
      <c r="H17" s="88"/>
      <c r="K17" s="27" t="str">
        <f t="shared" si="5"/>
        <v/>
      </c>
      <c r="L17" s="27" t="str">
        <f t="shared" si="6"/>
        <v/>
      </c>
      <c r="M17" s="27" t="str">
        <f t="shared" si="7"/>
        <v/>
      </c>
      <c r="N17" s="27" t="str">
        <f t="shared" si="8"/>
        <v/>
      </c>
      <c r="O17" s="193"/>
      <c r="P17" s="219"/>
      <c r="Q17" s="27">
        <f t="shared" si="9"/>
        <v>1</v>
      </c>
      <c r="R17" s="27">
        <f t="shared" si="10"/>
        <v>1</v>
      </c>
      <c r="S17" s="27" t="str">
        <f t="shared" si="11"/>
        <v>flat</v>
      </c>
      <c r="T17" s="27" t="str">
        <f t="shared" si="12"/>
        <v>no target</v>
      </c>
    </row>
    <row r="18" spans="1:20" x14ac:dyDescent="0.25">
      <c r="A18" s="185" t="s">
        <v>294</v>
      </c>
      <c r="B18" s="323" t="s">
        <v>153</v>
      </c>
      <c r="C18" s="324"/>
      <c r="D18" s="53"/>
      <c r="E18" s="20"/>
      <c r="F18" s="54"/>
      <c r="G18" s="25"/>
      <c r="H18" s="88"/>
      <c r="K18" s="27" t="str">
        <f t="shared" si="5"/>
        <v/>
      </c>
      <c r="L18" s="27" t="str">
        <f t="shared" si="6"/>
        <v/>
      </c>
      <c r="M18" s="27" t="str">
        <f t="shared" si="7"/>
        <v/>
      </c>
      <c r="N18" s="27" t="str">
        <f t="shared" si="8"/>
        <v/>
      </c>
      <c r="O18" s="193"/>
      <c r="P18" s="219"/>
      <c r="Q18" s="27">
        <f t="shared" si="9"/>
        <v>1</v>
      </c>
      <c r="R18" s="27">
        <f t="shared" si="10"/>
        <v>1</v>
      </c>
      <c r="S18" s="27" t="str">
        <f t="shared" si="11"/>
        <v>flat</v>
      </c>
      <c r="T18" s="27" t="str">
        <f t="shared" si="12"/>
        <v>no target</v>
      </c>
    </row>
    <row r="19" spans="1:20" x14ac:dyDescent="0.25">
      <c r="A19" s="185" t="s">
        <v>295</v>
      </c>
      <c r="B19" s="323" t="s">
        <v>158</v>
      </c>
      <c r="C19" s="324"/>
      <c r="D19" s="36"/>
      <c r="E19" s="11"/>
      <c r="F19" s="37"/>
      <c r="G19" s="25"/>
      <c r="H19" s="88"/>
      <c r="K19" s="27" t="str">
        <f t="shared" si="5"/>
        <v/>
      </c>
      <c r="L19" s="27" t="str">
        <f t="shared" si="6"/>
        <v/>
      </c>
      <c r="M19" s="27" t="str">
        <f t="shared" si="7"/>
        <v/>
      </c>
      <c r="N19" s="27" t="str">
        <f t="shared" si="8"/>
        <v/>
      </c>
      <c r="O19" s="193"/>
      <c r="P19" s="219"/>
      <c r="Q19" s="27">
        <f t="shared" si="9"/>
        <v>1</v>
      </c>
      <c r="R19" s="27">
        <f t="shared" si="10"/>
        <v>1</v>
      </c>
      <c r="S19" s="27" t="str">
        <f t="shared" si="11"/>
        <v>flat</v>
      </c>
      <c r="T19" s="27" t="str">
        <f t="shared" si="12"/>
        <v>no target</v>
      </c>
    </row>
    <row r="20" spans="1:20" x14ac:dyDescent="0.25">
      <c r="A20" s="185" t="s">
        <v>296</v>
      </c>
      <c r="B20" s="32" t="s">
        <v>460</v>
      </c>
      <c r="C20" s="228" t="s">
        <v>461</v>
      </c>
      <c r="D20" s="226"/>
      <c r="E20" s="18"/>
      <c r="F20" s="227"/>
      <c r="G20" s="201"/>
      <c r="H20" s="88"/>
      <c r="K20" s="27" t="str">
        <f t="shared" si="5"/>
        <v/>
      </c>
      <c r="L20" s="27" t="str">
        <f t="shared" si="6"/>
        <v/>
      </c>
      <c r="M20" s="27" t="str">
        <f t="shared" si="7"/>
        <v/>
      </c>
      <c r="N20" s="27" t="str">
        <f t="shared" si="8"/>
        <v/>
      </c>
      <c r="O20" s="193"/>
      <c r="P20" s="219"/>
      <c r="Q20" s="27">
        <f t="shared" si="9"/>
        <v>1</v>
      </c>
      <c r="R20" s="27">
        <f t="shared" si="10"/>
        <v>1</v>
      </c>
      <c r="S20" s="27" t="str">
        <f t="shared" si="11"/>
        <v>flat</v>
      </c>
      <c r="T20" s="27" t="str">
        <f t="shared" si="12"/>
        <v>no target</v>
      </c>
    </row>
    <row r="21" spans="1:20" x14ac:dyDescent="0.25">
      <c r="A21" s="185" t="s">
        <v>458</v>
      </c>
      <c r="B21" s="32" t="s">
        <v>460</v>
      </c>
      <c r="C21" s="228" t="s">
        <v>461</v>
      </c>
      <c r="D21" s="226"/>
      <c r="E21" s="18"/>
      <c r="F21" s="227"/>
      <c r="G21" s="201"/>
      <c r="H21" s="88"/>
      <c r="K21" s="27" t="str">
        <f>IF($Q21=1,"",IF($R21=1,IF($S21="up",1,""),IF(AND($S21="up",$T21="above"),1,"")))</f>
        <v/>
      </c>
      <c r="L21" s="27" t="str">
        <f t="shared" si="6"/>
        <v/>
      </c>
      <c r="M21" s="27" t="str">
        <f t="shared" si="7"/>
        <v/>
      </c>
      <c r="N21" s="27" t="str">
        <f t="shared" si="8"/>
        <v/>
      </c>
      <c r="O21" s="193"/>
      <c r="P21" s="219"/>
      <c r="Q21" s="27">
        <f t="shared" si="9"/>
        <v>1</v>
      </c>
      <c r="R21" s="27">
        <f t="shared" si="10"/>
        <v>1</v>
      </c>
      <c r="S21" s="27" t="str">
        <f t="shared" si="11"/>
        <v>flat</v>
      </c>
      <c r="T21" s="27" t="str">
        <f t="shared" si="12"/>
        <v>no target</v>
      </c>
    </row>
    <row r="22" spans="1:20" ht="30.75" customHeight="1" thickBot="1" x14ac:dyDescent="0.3">
      <c r="A22" s="185" t="s">
        <v>459</v>
      </c>
      <c r="B22" s="325" t="s">
        <v>149</v>
      </c>
      <c r="C22" s="326"/>
      <c r="D22" s="243"/>
      <c r="E22" s="244"/>
      <c r="F22" s="245"/>
      <c r="G22" s="25"/>
      <c r="H22" s="255"/>
      <c r="K22" s="27" t="str">
        <f t="shared" si="5"/>
        <v/>
      </c>
      <c r="L22" s="27" t="str">
        <f t="shared" si="6"/>
        <v/>
      </c>
      <c r="M22" s="27" t="str">
        <f t="shared" si="7"/>
        <v/>
      </c>
      <c r="N22" s="27" t="str">
        <f t="shared" si="8"/>
        <v/>
      </c>
      <c r="O22" s="193"/>
      <c r="P22" s="219"/>
      <c r="Q22" s="27">
        <f t="shared" si="9"/>
        <v>1</v>
      </c>
      <c r="R22" s="27">
        <f t="shared" si="10"/>
        <v>1</v>
      </c>
      <c r="S22" s="27" t="str">
        <f t="shared" si="11"/>
        <v>flat</v>
      </c>
      <c r="T22" s="27" t="str">
        <f t="shared" si="12"/>
        <v>no target</v>
      </c>
    </row>
    <row r="23" spans="1:20" s="16" customFormat="1" ht="21" customHeight="1" thickBot="1" x14ac:dyDescent="0.3">
      <c r="A23" s="267" t="s">
        <v>138</v>
      </c>
      <c r="B23" s="267"/>
      <c r="C23" s="267"/>
      <c r="D23" s="267"/>
      <c r="E23" s="267"/>
      <c r="F23" s="267"/>
      <c r="G23" s="267"/>
      <c r="H23" s="306"/>
      <c r="K23" s="27"/>
      <c r="L23" s="27"/>
      <c r="M23" s="27"/>
      <c r="N23" s="27"/>
      <c r="O23" s="193"/>
      <c r="P23" s="219"/>
      <c r="Q23" s="191"/>
      <c r="R23" s="191"/>
      <c r="S23" s="191"/>
      <c r="T23" s="191"/>
    </row>
    <row r="24" spans="1:20" ht="36" customHeight="1" thickBot="1" x14ac:dyDescent="0.3">
      <c r="A24" s="185" t="s">
        <v>297</v>
      </c>
      <c r="B24" s="327" t="s">
        <v>98</v>
      </c>
      <c r="C24" s="328"/>
      <c r="D24" s="29"/>
      <c r="E24" s="335"/>
      <c r="F24" s="336"/>
      <c r="G24" s="25"/>
      <c r="H24" s="11"/>
      <c r="K24" s="19" t="str">
        <f>IF($D24='Programming 1'!$A$26,1,"")</f>
        <v/>
      </c>
      <c r="L24" s="19" t="str">
        <f>IF($D24='Programming 1'!$A$27,1,"")</f>
        <v/>
      </c>
      <c r="M24" s="19" t="str">
        <f>IF($D24='Programming 1'!$A$28,1,"")</f>
        <v/>
      </c>
      <c r="N24" s="19" t="str">
        <f>IF($D24='Programming 1'!$A$29,1,"")</f>
        <v/>
      </c>
      <c r="O24" s="224"/>
      <c r="P24" s="219"/>
      <c r="Q24" s="27"/>
      <c r="R24" s="27"/>
      <c r="S24" s="27"/>
      <c r="T24" s="27"/>
    </row>
    <row r="25" spans="1:20" ht="18" customHeight="1" thickBot="1" x14ac:dyDescent="0.3">
      <c r="A25" s="267" t="s">
        <v>137</v>
      </c>
      <c r="B25" s="267"/>
      <c r="C25" s="267"/>
      <c r="D25" s="267"/>
      <c r="E25" s="267"/>
      <c r="F25" s="267"/>
      <c r="G25" s="267"/>
      <c r="H25" s="306"/>
      <c r="K25" s="27"/>
      <c r="L25" s="27"/>
      <c r="M25" s="27"/>
      <c r="N25" s="27"/>
      <c r="O25" s="193"/>
      <c r="P25" s="219"/>
      <c r="Q25" s="27"/>
      <c r="R25" s="27"/>
      <c r="S25" s="27"/>
      <c r="T25" s="27"/>
    </row>
    <row r="26" spans="1:20" ht="18.75" customHeight="1" thickBot="1" x14ac:dyDescent="0.3">
      <c r="A26" s="233"/>
      <c r="B26" s="321" t="s">
        <v>478</v>
      </c>
      <c r="C26" s="322"/>
      <c r="D26" s="332" t="s">
        <v>472</v>
      </c>
      <c r="E26" s="333"/>
      <c r="F26" s="334"/>
      <c r="G26" s="237"/>
      <c r="H26" s="229"/>
      <c r="K26" s="27"/>
      <c r="L26" s="27"/>
      <c r="M26" s="27"/>
      <c r="N26" s="27"/>
      <c r="O26" s="193"/>
      <c r="P26" s="15" t="s">
        <v>457</v>
      </c>
      <c r="Q26" s="27"/>
      <c r="R26" s="27"/>
      <c r="S26" s="27"/>
      <c r="T26" s="27"/>
    </row>
    <row r="27" spans="1:20" ht="24.75" customHeight="1" thickBot="1" x14ac:dyDescent="0.3">
      <c r="A27" s="185" t="s">
        <v>298</v>
      </c>
      <c r="B27" s="307" t="s">
        <v>468</v>
      </c>
      <c r="C27" s="308"/>
      <c r="D27" s="161"/>
      <c r="E27" s="162"/>
      <c r="F27" s="163"/>
      <c r="G27" s="102"/>
      <c r="H27" s="88"/>
      <c r="K27" s="27" t="str">
        <f>IF($P27="breakdown","",IF($Q27=1,"",IF($R27=1,IF($S27="up",1,""),IF(AND($S27="up",$T27="above"),1,""))))</f>
        <v/>
      </c>
      <c r="L27" s="27" t="str">
        <f>IF($P7="breakdown","",IF($Q27=1,"",IF($R27=1,"",IF(OR(AND($S27="up",$T27="equal"),AND($S27="flat",$T27="above"),AND($S27="down",$T27="above"),AND($S27="up",$T27="below")),1,""))))</f>
        <v/>
      </c>
      <c r="M27" s="27" t="str">
        <f>IF($P7="breakdown","",IF($Q27=1,"",IF($R27=1,IF($S27="flat",1,""),IF(OR(AND($S27="down",$T27="equal"),AND($S27="flat",$T27="below"),AND($S27="flat",$T27="equal")),1,""))))</f>
        <v/>
      </c>
      <c r="N27" s="27" t="str">
        <f>IF($P7="breakdown","",IF($Q27=1,"",IF($R27=1,IF($S27="down",1,""),IF(AND($S27="down",$T27="below"),1,""))))</f>
        <v/>
      </c>
      <c r="O27" s="193"/>
      <c r="P27" s="6" t="str">
        <f>IF($D$26='Programming 1'!$A$130,"breakdown",IF($D$26='Programming 1'!$A$131,"total","ERROR"))</f>
        <v>breakdown</v>
      </c>
      <c r="Q27" s="27">
        <f>IF(AND(ISBLANK($D27),ISBLANK($E27),ISBLANK($F27)),1,"")</f>
        <v>1</v>
      </c>
      <c r="R27" s="27">
        <f>IF(ISBLANK($F27),1,"")</f>
        <v>1</v>
      </c>
      <c r="S27" s="27" t="str">
        <f>IF($E27&gt;$D27,"up",IF($E27=$D27,"flat",IF($E27&lt;$D27,"down","ERROR")))</f>
        <v>flat</v>
      </c>
      <c r="T27" s="27" t="str">
        <f>IF(ISBLANK($F27),"no target",IF($E27&gt;$F27,"above",IF($E27=$F27,"equal",IF($E27&lt;$F27,"below","ERROR"))))</f>
        <v>no target</v>
      </c>
    </row>
    <row r="28" spans="1:20" ht="15.75" customHeight="1" thickBot="1" x14ac:dyDescent="0.3">
      <c r="A28" s="185"/>
      <c r="B28" s="299" t="s">
        <v>470</v>
      </c>
      <c r="C28" s="300"/>
      <c r="D28" s="300"/>
      <c r="E28" s="300"/>
      <c r="F28" s="300"/>
      <c r="G28" s="301"/>
      <c r="H28" s="78"/>
      <c r="K28" s="27"/>
      <c r="L28" s="27"/>
      <c r="M28" s="27"/>
      <c r="N28" s="27"/>
      <c r="O28" s="193"/>
      <c r="P28" s="5"/>
      <c r="Q28" s="27"/>
      <c r="R28" s="27"/>
      <c r="S28" s="27"/>
      <c r="T28" s="27"/>
    </row>
    <row r="29" spans="1:20" x14ac:dyDescent="0.25">
      <c r="A29" s="185" t="s">
        <v>299</v>
      </c>
      <c r="B29" s="309" t="s">
        <v>155</v>
      </c>
      <c r="C29" s="310"/>
      <c r="D29" s="164"/>
      <c r="E29" s="165"/>
      <c r="F29" s="166"/>
      <c r="G29" s="102"/>
      <c r="H29" s="78"/>
      <c r="K29" s="27" t="str">
        <f>IF($P29="total","",IF($Q29=1,"",IF($R29=1,IF($S29="up",1,""),IF(AND($S29="up",$T29="above"),1,""))))</f>
        <v/>
      </c>
      <c r="L29" s="27" t="str">
        <f>IF($P29="total","",IF($Q29=1,"",IF($R29=1,"",IF(OR(AND($S29="up",$T29="equal"),AND($S29="flat",$T29="above"),AND($S29="down",$T29="above"),AND($S29="up",$T29="below")),1,""))))</f>
        <v/>
      </c>
      <c r="M29" s="27" t="str">
        <f>IF($P29="total","",IF($Q29=1,"",IF($R29=1,IF($S29="flat",1,""),IF(OR(AND($S29="down",$T29="equal"),AND($S29="flat",$T29="below"),AND($S29="flat",$T29="equal")),1,""))))</f>
        <v/>
      </c>
      <c r="N29" s="27" t="str">
        <f>IF($P29="total","",IF($Q29=1,"",IF($R29=1,IF($S29="down",1,""),IF(AND($S29="down",$T29="below"),1,""))))</f>
        <v/>
      </c>
      <c r="O29" s="193"/>
      <c r="P29" s="5" t="str">
        <f>IF($D$26='Programming 1'!$A$130,"breakdown",IF($D$26='Programming 1'!$A$131,"total","ERROR"))</f>
        <v>breakdown</v>
      </c>
      <c r="Q29" s="27">
        <f>IF(AND(ISBLANK($D29),ISBLANK($E29),ISBLANK($F29)),1,"")</f>
        <v>1</v>
      </c>
      <c r="R29" s="27">
        <f>IF(ISBLANK($F29),1,"")</f>
        <v>1</v>
      </c>
      <c r="S29" s="27" t="str">
        <f>IF($E29&gt;$D29,"up",IF($E29=$D29,"flat",IF($E29&lt;$D29,"down","ERROR")))</f>
        <v>flat</v>
      </c>
      <c r="T29" s="27" t="str">
        <f>IF(ISBLANK($F29),"no target",IF($E29&gt;$F29,"above",IF($E29=$F29,"equal",IF($E29&lt;$F29,"below","ERROR"))))</f>
        <v>no target</v>
      </c>
    </row>
    <row r="30" spans="1:20" x14ac:dyDescent="0.25">
      <c r="A30" s="185" t="s">
        <v>300</v>
      </c>
      <c r="B30" s="309" t="s">
        <v>156</v>
      </c>
      <c r="C30" s="310"/>
      <c r="D30" s="167"/>
      <c r="E30" s="78"/>
      <c r="F30" s="168"/>
      <c r="G30" s="102"/>
      <c r="H30" s="78"/>
      <c r="K30" s="27" t="str">
        <f t="shared" ref="K30:K32" si="13">IF($P30="total","",IF($Q30=1,"",IF($R30=1,IF($S30="up",1,""),IF(AND($S30="up",$T30="above"),1,""))))</f>
        <v/>
      </c>
      <c r="L30" s="27" t="str">
        <f t="shared" ref="L30:L32" si="14">IF($P30="total","",IF($Q30=1,"",IF($R30=1,"",IF(OR(AND($S30="up",$T30="equal"),AND($S30="flat",$T30="above"),AND($S30="down",$T30="above"),AND($S30="up",$T30="below")),1,""))))</f>
        <v/>
      </c>
      <c r="M30" s="27" t="str">
        <f t="shared" ref="M30:M32" si="15">IF($P30="total","",IF($Q30=1,"",IF($R30=1,IF($S30="flat",1,""),IF(OR(AND($S30="down",$T30="equal"),AND($S30="flat",$T30="below"),AND($S30="flat",$T30="equal")),1,""))))</f>
        <v/>
      </c>
      <c r="N30" s="27" t="str">
        <f t="shared" ref="N30:N32" si="16">IF($P30="total","",IF($Q30=1,"",IF($R30=1,IF($S30="down",1,""),IF(AND($S30="down",$T30="below"),1,""))))</f>
        <v/>
      </c>
      <c r="O30" s="193"/>
      <c r="P30" s="5" t="str">
        <f>IF($D$26='Programming 1'!$A$130,"breakdown",IF($D$26='Programming 1'!$A$131,"total","ERROR"))</f>
        <v>breakdown</v>
      </c>
      <c r="Q30" s="27">
        <f>IF(AND(ISBLANK($D30),ISBLANK($E30),ISBLANK($F30)),1,"")</f>
        <v>1</v>
      </c>
      <c r="R30" s="27">
        <f>IF(ISBLANK($F30),1,"")</f>
        <v>1</v>
      </c>
      <c r="S30" s="27" t="str">
        <f>IF($E30&gt;$D30,"up",IF($E30=$D30,"flat",IF($E30&lt;$D30,"down","ERROR")))</f>
        <v>flat</v>
      </c>
      <c r="T30" s="27" t="str">
        <f>IF(ISBLANK($F30),"no target",IF($E30&gt;$F30,"above",IF($E30=$F30,"equal",IF($E30&lt;$F30,"below","ERROR"))))</f>
        <v>no target</v>
      </c>
    </row>
    <row r="31" spans="1:20" x14ac:dyDescent="0.25">
      <c r="A31" s="185" t="s">
        <v>301</v>
      </c>
      <c r="B31" s="309" t="s">
        <v>26</v>
      </c>
      <c r="C31" s="310"/>
      <c r="D31" s="167"/>
      <c r="E31" s="78"/>
      <c r="F31" s="168"/>
      <c r="G31" s="102"/>
      <c r="H31" s="78"/>
      <c r="K31" s="27" t="str">
        <f t="shared" si="13"/>
        <v/>
      </c>
      <c r="L31" s="27" t="str">
        <f t="shared" si="14"/>
        <v/>
      </c>
      <c r="M31" s="27" t="str">
        <f t="shared" si="15"/>
        <v/>
      </c>
      <c r="N31" s="27" t="str">
        <f t="shared" si="16"/>
        <v/>
      </c>
      <c r="O31" s="193"/>
      <c r="P31" s="5" t="str">
        <f>IF($D$26='Programming 1'!$A$130,"breakdown",IF($D$26='Programming 1'!$A$131,"total","ERROR"))</f>
        <v>breakdown</v>
      </c>
      <c r="Q31" s="27">
        <f>IF(AND(ISBLANK($D31),ISBLANK($E31),ISBLANK($F31)),1,"")</f>
        <v>1</v>
      </c>
      <c r="R31" s="27">
        <f>IF(ISBLANK($F31),1,"")</f>
        <v>1</v>
      </c>
      <c r="S31" s="27" t="str">
        <f>IF($E31&gt;$D31,"up",IF($E31=$D31,"flat",IF($E31&lt;$D31,"down","ERROR")))</f>
        <v>flat</v>
      </c>
      <c r="T31" s="27" t="str">
        <f>IF(ISBLANK($F31),"no target",IF($E31&gt;$F31,"above",IF($E31=$F31,"equal",IF($E31&lt;$F31,"below","ERROR"))))</f>
        <v>no target</v>
      </c>
    </row>
    <row r="32" spans="1:20" ht="15.75" thickBot="1" x14ac:dyDescent="0.3">
      <c r="A32" s="185" t="s">
        <v>302</v>
      </c>
      <c r="B32" s="309" t="s">
        <v>157</v>
      </c>
      <c r="C32" s="310"/>
      <c r="D32" s="169"/>
      <c r="E32" s="170"/>
      <c r="F32" s="171"/>
      <c r="G32" s="102"/>
      <c r="H32" s="78"/>
      <c r="K32" s="27" t="str">
        <f t="shared" si="13"/>
        <v/>
      </c>
      <c r="L32" s="27" t="str">
        <f t="shared" si="14"/>
        <v/>
      </c>
      <c r="M32" s="27" t="str">
        <f t="shared" si="15"/>
        <v/>
      </c>
      <c r="N32" s="27" t="str">
        <f t="shared" si="16"/>
        <v/>
      </c>
      <c r="O32" s="193"/>
      <c r="P32" s="5" t="str">
        <f>IF($D$26='Programming 1'!$A$130,"breakdown",IF($D$26='Programming 1'!$A$131,"total","ERROR"))</f>
        <v>breakdown</v>
      </c>
      <c r="Q32" s="27">
        <f>IF(AND(ISBLANK($D32),ISBLANK($E32),ISBLANK($F32)),1,"")</f>
        <v>1</v>
      </c>
      <c r="R32" s="27">
        <f>IF(ISBLANK($F32),1,"")</f>
        <v>1</v>
      </c>
      <c r="S32" s="27" t="str">
        <f>IF($E32&gt;$D32,"up",IF($E32=$D32,"flat",IF($E32&lt;$D32,"down","ERROR")))</f>
        <v>flat</v>
      </c>
      <c r="T32" s="27" t="str">
        <f>IF(ISBLANK($F32),"no target",IF($E32&gt;$F32,"above",IF($E32=$F32,"equal",IF($E32&lt;$F32,"below","ERROR"))))</f>
        <v>no target</v>
      </c>
    </row>
    <row r="33" spans="1:20" x14ac:dyDescent="0.25">
      <c r="A33" s="185"/>
      <c r="B33" s="319" t="s">
        <v>466</v>
      </c>
      <c r="C33" s="320"/>
      <c r="D33" s="232" t="str">
        <f>IF(AND(ISBLANK(D29),ISBLANK(D30),ISBLANK(D31),ISBLANK(D32)),"",SUM(D29:D32))</f>
        <v/>
      </c>
      <c r="E33" s="232" t="str">
        <f t="shared" ref="E33:F33" si="17">IF(AND(ISBLANK(E29),ISBLANK(E30),ISBLANK(E31),ISBLANK(E32)),"",SUM(E29:E32))</f>
        <v/>
      </c>
      <c r="F33" s="232" t="str">
        <f t="shared" si="17"/>
        <v/>
      </c>
      <c r="G33" s="262"/>
      <c r="H33" s="78"/>
      <c r="K33" s="27"/>
      <c r="L33" s="27"/>
      <c r="M33" s="27"/>
      <c r="N33" s="27"/>
      <c r="O33" s="193"/>
      <c r="P33" s="7"/>
      <c r="Q33" s="27"/>
      <c r="R33" s="27"/>
      <c r="S33" s="27"/>
      <c r="T33" s="236"/>
    </row>
    <row r="34" spans="1:20" ht="15.75" thickBot="1" x14ac:dyDescent="0.3">
      <c r="A34" s="185"/>
      <c r="B34" s="299" t="s">
        <v>23</v>
      </c>
      <c r="C34" s="300"/>
      <c r="D34" s="300"/>
      <c r="E34" s="300"/>
      <c r="F34" s="300"/>
      <c r="G34" s="305"/>
      <c r="H34" s="78"/>
      <c r="K34" s="27"/>
      <c r="L34" s="27"/>
      <c r="M34" s="27"/>
      <c r="N34" s="27"/>
      <c r="O34" s="193"/>
      <c r="P34" s="219"/>
      <c r="Q34" s="27"/>
      <c r="R34" s="27"/>
      <c r="S34" s="27"/>
      <c r="T34" s="27"/>
    </row>
    <row r="35" spans="1:20" x14ac:dyDescent="0.25">
      <c r="A35" s="185" t="s">
        <v>303</v>
      </c>
      <c r="B35" s="309" t="s">
        <v>154</v>
      </c>
      <c r="C35" s="311"/>
      <c r="D35" s="164"/>
      <c r="E35" s="165"/>
      <c r="F35" s="166"/>
      <c r="G35" s="102"/>
      <c r="H35" s="78"/>
      <c r="K35" s="27" t="str">
        <f>IF($Q35=1,"",IF($R35=1,IF($S35="up",1,""),IF(AND($S35="up",$T35="above"),1,"")))</f>
        <v/>
      </c>
      <c r="L35" s="27" t="str">
        <f>IF($Q35=1,"",IF($R35=1,"",IF(OR(AND($S35="up",$T35="equal"),AND($S35="flat",$T35="above"),AND($S35="down",$T35="above"),AND($S35="up",$T35="below")),1,"")))</f>
        <v/>
      </c>
      <c r="M35" s="27" t="str">
        <f>IF($Q35=1,"",IF($R35=1,IF($S35="flat",1,""),IF(OR(AND($S35="down",$T35="equal"),AND($S35="flat",$T35="below"),AND($S35="flat",$T35="equal")),1,"")))</f>
        <v/>
      </c>
      <c r="N35" s="27" t="str">
        <f>IF($Q35=1,"",IF($R35=1,IF($S35="down",1,""),IF(AND($S35="down",$T35="below"),1,"")))</f>
        <v/>
      </c>
      <c r="O35" s="193"/>
      <c r="P35" s="219"/>
      <c r="Q35" s="27">
        <f t="shared" ref="Q35:Q41" si="18">IF(AND(ISBLANK($D35),ISBLANK($E35),ISBLANK($F35)),1,"")</f>
        <v>1</v>
      </c>
      <c r="R35" s="27">
        <f t="shared" ref="R35:R41" si="19">IF(ISBLANK($F35),1,"")</f>
        <v>1</v>
      </c>
      <c r="S35" s="27" t="str">
        <f t="shared" ref="S35:S41" si="20">IF($E35&gt;$D35,"up",IF($E35=$D35,"flat",IF($E35&lt;$D35,"down","ERROR")))</f>
        <v>flat</v>
      </c>
      <c r="T35" s="27" t="str">
        <f t="shared" ref="T35:T41" si="21">IF(ISBLANK($F35),"no target",IF($E35&gt;$F35,"above",IF($E35=$F35,"equal",IF($E35&lt;$F35,"below","ERROR"))))</f>
        <v>no target</v>
      </c>
    </row>
    <row r="36" spans="1:20" x14ac:dyDescent="0.25">
      <c r="A36" s="185" t="s">
        <v>304</v>
      </c>
      <c r="B36" s="309" t="s">
        <v>151</v>
      </c>
      <c r="C36" s="311"/>
      <c r="D36" s="167"/>
      <c r="E36" s="78"/>
      <c r="F36" s="168"/>
      <c r="G36" s="102"/>
      <c r="H36" s="78"/>
      <c r="K36" s="27" t="str">
        <f>IF($Q36=1,"",IF($R36=1,IF($S36="up",1,""),IF(AND($S36="up",$T36="above"),1,"")))</f>
        <v/>
      </c>
      <c r="L36" s="27" t="str">
        <f>IF($Q36=1,"",IF($R36=1,"",IF(OR(AND($S36="up",$T36="equal"),AND($S36="flat",$T36="above"),AND($S36="down",$T36="above"),AND($S36="up",$T36="below")),1,"")))</f>
        <v/>
      </c>
      <c r="M36" s="27" t="str">
        <f>IF($Q36=1,"",IF($R36=1,IF($S36="flat",1,""),IF(OR(AND($S36="down",$T36="equal"),AND($S36="flat",$T36="below"),AND($S36="flat",$T36="equal")),1,"")))</f>
        <v/>
      </c>
      <c r="N36" s="27" t="str">
        <f>IF($Q36=1,"",IF($R36=1,IF($S36="down",1,""),IF(AND($S36="down",$T36="below"),1,"")))</f>
        <v/>
      </c>
      <c r="O36" s="193"/>
      <c r="P36" s="219"/>
      <c r="Q36" s="27">
        <f t="shared" si="18"/>
        <v>1</v>
      </c>
      <c r="R36" s="27">
        <f t="shared" si="19"/>
        <v>1</v>
      </c>
      <c r="S36" s="27" t="str">
        <f t="shared" si="20"/>
        <v>flat</v>
      </c>
      <c r="T36" s="27" t="str">
        <f t="shared" si="21"/>
        <v>no target</v>
      </c>
    </row>
    <row r="37" spans="1:20" x14ac:dyDescent="0.25">
      <c r="A37" s="185" t="s">
        <v>305</v>
      </c>
      <c r="B37" s="309" t="s">
        <v>152</v>
      </c>
      <c r="C37" s="311"/>
      <c r="D37" s="167"/>
      <c r="E37" s="78"/>
      <c r="F37" s="168"/>
      <c r="G37" s="102"/>
      <c r="H37" s="78"/>
      <c r="K37" s="27" t="str">
        <f>IF($Q37=1,"",IF($R37=1,IF($S37="up",1,""),IF(AND($S37="up",$T37="above"),1,"")))</f>
        <v/>
      </c>
      <c r="L37" s="27" t="str">
        <f>IF($Q37=1,"",IF($R37=1,"",IF(OR(AND($S37="up",$T37="equal"),AND($S37="flat",$T37="above"),AND($S37="down",$T37="above"),AND($S37="up",$T37="below")),1,"")))</f>
        <v/>
      </c>
      <c r="M37" s="27" t="str">
        <f>IF($Q37=1,"",IF($R37=1,IF($S37="flat",1,""),IF(OR(AND($S37="down",$T37="equal"),AND($S37="flat",$T37="below"),AND($S37="flat",$T37="equal")),1,"")))</f>
        <v/>
      </c>
      <c r="N37" s="27" t="str">
        <f>IF($Q37=1,"",IF($R37=1,IF($S37="down",1,""),IF(AND($S37="down",$T37="below"),1,"")))</f>
        <v/>
      </c>
      <c r="O37" s="193"/>
      <c r="P37" s="219"/>
      <c r="Q37" s="27">
        <f t="shared" si="18"/>
        <v>1</v>
      </c>
      <c r="R37" s="27">
        <f t="shared" si="19"/>
        <v>1</v>
      </c>
      <c r="S37" s="27" t="str">
        <f t="shared" si="20"/>
        <v>flat</v>
      </c>
      <c r="T37" s="27" t="str">
        <f t="shared" si="21"/>
        <v>no target</v>
      </c>
    </row>
    <row r="38" spans="1:20" x14ac:dyDescent="0.25">
      <c r="A38" s="185" t="s">
        <v>306</v>
      </c>
      <c r="B38" s="309" t="s">
        <v>153</v>
      </c>
      <c r="C38" s="311"/>
      <c r="D38" s="167"/>
      <c r="E38" s="78"/>
      <c r="F38" s="168"/>
      <c r="G38" s="102"/>
      <c r="H38" s="88"/>
      <c r="K38" s="27" t="str">
        <f>IF($Q38=1,"",IF($R38=1,IF($S38="up",1,""),IF(AND($S38="up",$T38="above"),1,"")))</f>
        <v/>
      </c>
      <c r="L38" s="27" t="str">
        <f>IF($Q38=1,"",IF($R38=1,"",IF(OR(AND($S38="up",$T38="equal"),AND($S38="flat",$T38="above"),AND($S38="down",$T38="above"),AND($S38="up",$T38="below")),1,"")))</f>
        <v/>
      </c>
      <c r="M38" s="27" t="str">
        <f>IF($Q38=1,"",IF($R38=1,IF($S38="flat",1,""),IF(OR(AND($S38="down",$T38="equal"),AND($S38="flat",$T38="below"),AND($S38="flat",$T38="equal")),1,"")))</f>
        <v/>
      </c>
      <c r="N38" s="27" t="str">
        <f>IF($Q38=1,"",IF($R38=1,IF($S38="down",1,""),IF(AND($S38="down",$T38="below"),1,"")))</f>
        <v/>
      </c>
      <c r="O38" s="193"/>
      <c r="P38" s="219"/>
      <c r="Q38" s="27">
        <f t="shared" si="18"/>
        <v>1</v>
      </c>
      <c r="R38" s="27">
        <f t="shared" si="19"/>
        <v>1</v>
      </c>
      <c r="S38" s="27" t="str">
        <f t="shared" si="20"/>
        <v>flat</v>
      </c>
      <c r="T38" s="27" t="str">
        <f t="shared" si="21"/>
        <v>no target</v>
      </c>
    </row>
    <row r="39" spans="1:20" x14ac:dyDescent="0.25">
      <c r="A39" s="185" t="s">
        <v>307</v>
      </c>
      <c r="B39" s="309" t="s">
        <v>158</v>
      </c>
      <c r="C39" s="311"/>
      <c r="D39" s="167"/>
      <c r="E39" s="78"/>
      <c r="F39" s="168"/>
      <c r="G39" s="102"/>
      <c r="H39" s="88"/>
      <c r="K39" s="27" t="str">
        <f>IF($Q39=1,"",IF($R39=1,IF($S39="up",1,""),IF(AND($S39="up",$T39="above"),1,"")))</f>
        <v/>
      </c>
      <c r="L39" s="27" t="str">
        <f>IF($Q39=1,"",IF($R39=1,"",IF(OR(AND($S39="up",$T39="equal"),AND($S39="flat",$T39="above"),AND($S39="down",$T39="above"),AND($S39="up",$T39="below")),1,"")))</f>
        <v/>
      </c>
      <c r="M39" s="27" t="str">
        <f>IF($Q39=1,"",IF($R39=1,IF($S39="flat",1,""),IF(OR(AND($S39="down",$T39="equal"),AND($S39="flat",$T39="below"),AND($S39="flat",$T39="equal")),1,"")))</f>
        <v/>
      </c>
      <c r="N39" s="27" t="str">
        <f>IF($Q39=1,"",IF($R39=1,IF($S39="down",1,""),IF(AND($S39="down",$T39="below"),1,"")))</f>
        <v/>
      </c>
      <c r="O39" s="193"/>
      <c r="P39" s="219"/>
      <c r="Q39" s="27">
        <f t="shared" si="18"/>
        <v>1</v>
      </c>
      <c r="R39" s="27">
        <f t="shared" si="19"/>
        <v>1</v>
      </c>
      <c r="S39" s="27" t="str">
        <f t="shared" si="20"/>
        <v>flat</v>
      </c>
      <c r="T39" s="27" t="str">
        <f t="shared" si="21"/>
        <v>no target</v>
      </c>
    </row>
    <row r="40" spans="1:20" x14ac:dyDescent="0.25">
      <c r="A40" s="185" t="s">
        <v>462</v>
      </c>
      <c r="B40" s="32" t="s">
        <v>460</v>
      </c>
      <c r="C40" s="228" t="s">
        <v>461</v>
      </c>
      <c r="D40" s="167"/>
      <c r="E40" s="78"/>
      <c r="F40" s="168"/>
      <c r="G40" s="102"/>
      <c r="H40" s="88"/>
      <c r="K40" s="27" t="str">
        <f t="shared" ref="K40:K41" si="22">IF($Q40=1,"",IF($R40=1,IF($S40="up",1,""),IF(AND($S40="up",$T40="above"),1,"")))</f>
        <v/>
      </c>
      <c r="L40" s="27" t="str">
        <f t="shared" ref="L40:L41" si="23">IF($Q40=1,"",IF($R40=1,"",IF(OR(AND($S40="up",$T40="equal"),AND($S40="flat",$T40="above"),AND($S40="down",$T40="above"),AND($S40="up",$T40="below")),1,"")))</f>
        <v/>
      </c>
      <c r="M40" s="27" t="str">
        <f t="shared" ref="M40:M41" si="24">IF($Q40=1,"",IF($R40=1,IF($S40="flat",1,""),IF(OR(AND($S40="down",$T40="equal"),AND($S40="flat",$T40="below"),AND($S40="flat",$T40="equal")),1,"")))</f>
        <v/>
      </c>
      <c r="N40" s="27" t="str">
        <f t="shared" ref="N40:N41" si="25">IF($Q40=1,"",IF($R40=1,IF($S40="down",1,""),IF(AND($S40="down",$T40="below"),1,"")))</f>
        <v/>
      </c>
      <c r="O40" s="15"/>
      <c r="P40" s="218"/>
      <c r="Q40" s="27">
        <f t="shared" si="18"/>
        <v>1</v>
      </c>
      <c r="R40" s="27">
        <f t="shared" si="19"/>
        <v>1</v>
      </c>
      <c r="S40" s="27" t="str">
        <f t="shared" si="20"/>
        <v>flat</v>
      </c>
      <c r="T40" s="27" t="str">
        <f t="shared" si="21"/>
        <v>no target</v>
      </c>
    </row>
    <row r="41" spans="1:20" ht="15.75" thickBot="1" x14ac:dyDescent="0.3">
      <c r="A41" s="185" t="s">
        <v>463</v>
      </c>
      <c r="B41" s="32" t="s">
        <v>460</v>
      </c>
      <c r="C41" s="228" t="s">
        <v>461</v>
      </c>
      <c r="D41" s="169"/>
      <c r="E41" s="170"/>
      <c r="F41" s="171"/>
      <c r="G41" s="102"/>
      <c r="H41" s="88"/>
      <c r="K41" s="27" t="str">
        <f t="shared" si="22"/>
        <v/>
      </c>
      <c r="L41" s="27" t="str">
        <f t="shared" si="23"/>
        <v/>
      </c>
      <c r="M41" s="27" t="str">
        <f t="shared" si="24"/>
        <v/>
      </c>
      <c r="N41" s="27" t="str">
        <f t="shared" si="25"/>
        <v/>
      </c>
      <c r="O41" s="15"/>
      <c r="P41" s="218"/>
      <c r="Q41" s="55">
        <f t="shared" si="18"/>
        <v>1</v>
      </c>
      <c r="R41" s="55">
        <f t="shared" si="19"/>
        <v>1</v>
      </c>
      <c r="S41" s="55" t="str">
        <f t="shared" si="20"/>
        <v>flat</v>
      </c>
      <c r="T41" s="55" t="str">
        <f t="shared" si="21"/>
        <v>no target</v>
      </c>
    </row>
    <row r="42" spans="1:20" ht="15" customHeight="1" x14ac:dyDescent="0.25">
      <c r="A42" s="267" t="s">
        <v>136</v>
      </c>
      <c r="B42" s="267"/>
      <c r="C42" s="267"/>
      <c r="D42" s="267"/>
      <c r="E42" s="267"/>
      <c r="F42" s="267"/>
      <c r="G42" s="267"/>
      <c r="H42" s="306"/>
      <c r="K42" s="27"/>
      <c r="L42" s="27"/>
      <c r="M42" s="27"/>
      <c r="N42" s="27"/>
      <c r="O42" s="15"/>
      <c r="P42" s="15"/>
    </row>
    <row r="43" spans="1:20" ht="15.75" thickBot="1" x14ac:dyDescent="0.3">
      <c r="A43" s="185"/>
      <c r="B43" s="302" t="s">
        <v>102</v>
      </c>
      <c r="C43" s="303"/>
      <c r="D43" s="303"/>
      <c r="E43" s="303"/>
      <c r="F43" s="303"/>
      <c r="G43" s="304"/>
      <c r="H43" s="11"/>
      <c r="K43" s="27"/>
      <c r="L43" s="27"/>
      <c r="M43" s="27"/>
      <c r="N43" s="27"/>
    </row>
    <row r="44" spans="1:20" x14ac:dyDescent="0.25">
      <c r="A44" s="185" t="s">
        <v>308</v>
      </c>
      <c r="B44" s="312" t="s">
        <v>159</v>
      </c>
      <c r="C44" s="313"/>
      <c r="D44" s="41"/>
      <c r="E44" s="297"/>
      <c r="F44" s="298"/>
      <c r="G44" s="26"/>
      <c r="H44" s="78"/>
      <c r="K44" s="19" t="str">
        <f>IF($D44='Programming 1'!$A$32,1,"")</f>
        <v/>
      </c>
      <c r="L44" s="19" t="str">
        <f>IF($D44='Programming 1'!$A$33,1,"")</f>
        <v/>
      </c>
      <c r="M44" s="19" t="str">
        <f>IF($D44='Programming 1'!$A$34,1,"")</f>
        <v/>
      </c>
      <c r="N44" s="19" t="str">
        <f>IF($D44='Programming 1'!$A$35,1,"")</f>
        <v/>
      </c>
    </row>
    <row r="45" spans="1:20" ht="15.75" thickBot="1" x14ac:dyDescent="0.3">
      <c r="A45" s="185" t="s">
        <v>309</v>
      </c>
      <c r="B45" s="312" t="s">
        <v>154</v>
      </c>
      <c r="C45" s="313"/>
      <c r="D45" s="42"/>
      <c r="E45" s="297"/>
      <c r="F45" s="298"/>
      <c r="G45" s="26"/>
      <c r="H45" s="78"/>
      <c r="K45" s="55" t="str">
        <f>IF($D45='Programming 1'!$A$32,1,"")</f>
        <v/>
      </c>
      <c r="L45" s="55" t="str">
        <f>IF($D45='Programming 1'!$A$33,1,"")</f>
        <v/>
      </c>
      <c r="M45" s="55" t="str">
        <f>IF($D45='Programming 1'!$A$34,1,"")</f>
        <v/>
      </c>
      <c r="N45" s="55" t="str">
        <f>IF($D45='Programming 1'!$A$35,1,"")</f>
        <v/>
      </c>
    </row>
    <row r="46" spans="1:20" ht="15.75" thickBot="1" x14ac:dyDescent="0.3">
      <c r="K46" s="28">
        <f>SUM(K7:K45)</f>
        <v>0</v>
      </c>
      <c r="L46" s="28">
        <f>SUM(L7:L45)</f>
        <v>0</v>
      </c>
      <c r="M46" s="28">
        <f>SUM(M7:M45)</f>
        <v>0</v>
      </c>
      <c r="N46" s="28">
        <f>SUM(N7:N45)</f>
        <v>0</v>
      </c>
      <c r="O46" s="29">
        <f>SUM(K46:N46)</f>
        <v>0</v>
      </c>
      <c r="P46" s="15"/>
    </row>
  </sheetData>
  <mergeCells count="47">
    <mergeCell ref="D26:F26"/>
    <mergeCell ref="B33:C33"/>
    <mergeCell ref="D6:F6"/>
    <mergeCell ref="B6:C6"/>
    <mergeCell ref="B37:C37"/>
    <mergeCell ref="A23:H23"/>
    <mergeCell ref="E24:F24"/>
    <mergeCell ref="B9:C9"/>
    <mergeCell ref="B10:C10"/>
    <mergeCell ref="B11:C11"/>
    <mergeCell ref="B38:C38"/>
    <mergeCell ref="B39:C39"/>
    <mergeCell ref="B7:C7"/>
    <mergeCell ref="A4:C4"/>
    <mergeCell ref="B13:C13"/>
    <mergeCell ref="B26:C26"/>
    <mergeCell ref="B19:C19"/>
    <mergeCell ref="B22:C22"/>
    <mergeCell ref="B24:C24"/>
    <mergeCell ref="B12:C12"/>
    <mergeCell ref="B15:C15"/>
    <mergeCell ref="B16:C16"/>
    <mergeCell ref="B17:C17"/>
    <mergeCell ref="B18:C18"/>
    <mergeCell ref="B8:G8"/>
    <mergeCell ref="B14:G14"/>
    <mergeCell ref="E45:F45"/>
    <mergeCell ref="B28:G28"/>
    <mergeCell ref="B43:G43"/>
    <mergeCell ref="B34:G34"/>
    <mergeCell ref="A25:H25"/>
    <mergeCell ref="A42:H42"/>
    <mergeCell ref="B27:C27"/>
    <mergeCell ref="B29:C29"/>
    <mergeCell ref="B30:C30"/>
    <mergeCell ref="B31:C31"/>
    <mergeCell ref="B32:C32"/>
    <mergeCell ref="B35:C35"/>
    <mergeCell ref="B36:C36"/>
    <mergeCell ref="B44:C44"/>
    <mergeCell ref="B45:C45"/>
    <mergeCell ref="E44:F44"/>
    <mergeCell ref="A1:H1"/>
    <mergeCell ref="A2:H2"/>
    <mergeCell ref="A3:D3"/>
    <mergeCell ref="A5:H5"/>
    <mergeCell ref="E3:H3"/>
  </mergeCells>
  <conditionalFormatting sqref="G7 G27 G29:G32 G15:G22 G35:G41 G44:G45 G9:G12">
    <cfRule type="expression" dxfId="221" priority="54">
      <formula>$N7=1</formula>
    </cfRule>
    <cfRule type="expression" dxfId="220" priority="55">
      <formula>$M7=1</formula>
    </cfRule>
    <cfRule type="expression" dxfId="219" priority="56">
      <formula>$L7=1</formula>
    </cfRule>
    <cfRule type="expression" dxfId="218" priority="57">
      <formula>$K7=1</formula>
    </cfRule>
  </conditionalFormatting>
  <conditionalFormatting sqref="G24">
    <cfRule type="expression" dxfId="217" priority="26">
      <formula>$N24=1</formula>
    </cfRule>
    <cfRule type="expression" dxfId="216" priority="27">
      <formula>$M24=1</formula>
    </cfRule>
    <cfRule type="expression" dxfId="215" priority="28">
      <formula>$L24=1</formula>
    </cfRule>
    <cfRule type="expression" dxfId="214" priority="29">
      <formula>$K24=1</formula>
    </cfRule>
  </conditionalFormatting>
  <conditionalFormatting sqref="K23:N26 K42:N45 O42:P42 O7:O41">
    <cfRule type="expression" dxfId="213" priority="25">
      <formula>NOT(ISBLANK(K7))</formula>
    </cfRule>
  </conditionalFormatting>
  <conditionalFormatting sqref="K7:N22">
    <cfRule type="expression" dxfId="212" priority="24">
      <formula>NOT(ISBLANK(K7))</formula>
    </cfRule>
  </conditionalFormatting>
  <conditionalFormatting sqref="K27:N28 K34:N41">
    <cfRule type="expression" dxfId="211" priority="23">
      <formula>NOT(ISBLANK(K27))</formula>
    </cfRule>
  </conditionalFormatting>
  <conditionalFormatting sqref="K29:N33">
    <cfRule type="expression" dxfId="210" priority="12">
      <formula>NOT(ISBLANK(K29))</formula>
    </cfRule>
  </conditionalFormatting>
  <conditionalFormatting sqref="G33">
    <cfRule type="expression" dxfId="209" priority="1">
      <formula>$N33=1</formula>
    </cfRule>
    <cfRule type="expression" dxfId="208" priority="2">
      <formula>$M33=1</formula>
    </cfRule>
    <cfRule type="expression" dxfId="207" priority="3">
      <formula>$L33=1</formula>
    </cfRule>
    <cfRule type="expression" dxfId="206" priority="4">
      <formula>$K33=1</formula>
    </cfRule>
  </conditionalFormatting>
  <pageMargins left="0.7" right="0.7" top="0.75" bottom="0.75" header="0.3" footer="0.3"/>
  <pageSetup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82" id="{EF5CEFC6-1D68-4B97-8872-98E5F14B9115}">
            <xm:f>$D$6='Programming 1'!$A$128</xm:f>
            <x14:dxf>
              <fill>
                <patternFill>
                  <bgColor theme="0" tint="-0.1499679555650502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  <vertical/>
                <horizontal/>
              </border>
            </x14:dxf>
          </x14:cfRule>
          <xm:sqref>A9:F12 A13:B13 A8 D13:F13</xm:sqref>
        </x14:conditionalFormatting>
        <x14:conditionalFormatting xmlns:xm="http://schemas.microsoft.com/office/excel/2006/main">
          <x14:cfRule type="expression" priority="20" id="{CCA7ABCB-8682-4CFD-96D8-2345AE989B79}">
            <xm:f>$D$6='Programming 1'!$A$127</xm:f>
            <x14:dxf>
              <fill>
                <patternFill>
                  <bgColor theme="0" tint="-0.1499679555650502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  <vertical/>
                <horizontal/>
              </border>
            </x14:dxf>
          </x14:cfRule>
          <xm:sqref>A7:B7</xm:sqref>
        </x14:conditionalFormatting>
        <x14:conditionalFormatting xmlns:xm="http://schemas.microsoft.com/office/excel/2006/main">
          <x14:cfRule type="expression" priority="19" id="{0D8E1308-FDDC-44AF-9BA6-64D015F16FE0}">
            <xm:f>$D$26='Programming 1'!$A$130</xm:f>
            <x14:dxf>
              <fill>
                <patternFill>
                  <bgColor theme="0" tint="-0.1499679555650502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A27:C27</xm:sqref>
        </x14:conditionalFormatting>
        <x14:conditionalFormatting xmlns:xm="http://schemas.microsoft.com/office/excel/2006/main">
          <x14:cfRule type="expression" priority="18" id="{DBA81462-ED52-4A1D-B466-61BD00BC0A0E}">
            <xm:f>$D$26='Programming 1'!$A$131</xm:f>
            <x14:dxf>
              <fill>
                <patternFill>
                  <bgColor theme="0" tint="-0.1499679555650502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  <vertical/>
                <horizontal/>
              </border>
            </x14:dxf>
          </x14:cfRule>
          <xm:sqref>B29:F32 A28:A32</xm:sqref>
        </x14:conditionalFormatting>
        <x14:conditionalFormatting xmlns:xm="http://schemas.microsoft.com/office/excel/2006/main">
          <x14:cfRule type="expression" priority="17" id="{048DE881-1615-4B60-956A-DD2412772E6F}">
            <xm:f>$D$6='Programming 1'!$A$128</xm:f>
            <x14:dxf>
              <fill>
                <patternFill>
                  <bgColor theme="0" tint="-0.1499679555650502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  <vertical/>
                <horizontal/>
              </border>
            </x14:dxf>
          </x14:cfRule>
          <xm:sqref>A33:B33</xm:sqref>
        </x14:conditionalFormatting>
        <x14:conditionalFormatting xmlns:xm="http://schemas.microsoft.com/office/excel/2006/main">
          <x14:cfRule type="expression" priority="11" id="{8C895058-B1F7-46C4-A451-FAD6BD7FA5F2}">
            <xm:f>$D$6='Programming 1'!$A$128</xm:f>
            <x14:dxf>
              <fill>
                <patternFill>
                  <bgColor theme="0" tint="-0.14996795556505021"/>
                </patternFill>
              </fill>
            </x14:dxf>
          </x14:cfRule>
          <xm:sqref>B8:G8</xm:sqref>
        </x14:conditionalFormatting>
        <x14:conditionalFormatting xmlns:xm="http://schemas.microsoft.com/office/excel/2006/main">
          <x14:cfRule type="expression" priority="9" id="{F73CF87E-50AB-42DA-9D0C-B2D7169DF7D0}">
            <xm:f>$D$26='Programming 1'!$A$130</xm:f>
            <x14:dxf>
              <fill>
                <patternFill>
                  <bgColor theme="0" tint="-0.1499679555650502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bottom style="thin">
                  <color auto="1"/>
                </bottom>
                <vertical/>
                <horizontal/>
              </border>
            </x14:dxf>
          </x14:cfRule>
          <xm:sqref>D27:F27</xm:sqref>
        </x14:conditionalFormatting>
        <x14:conditionalFormatting xmlns:xm="http://schemas.microsoft.com/office/excel/2006/main">
          <x14:cfRule type="expression" priority="8" id="{4D01A6A1-F018-4B80-A9CB-98CFA6DC359A}">
            <xm:f>$D$26='Programming 1'!$A$131</xm:f>
            <x14:dxf>
              <fill>
                <patternFill>
                  <bgColor theme="0" tint="-0.14996795556505021"/>
                </patternFill>
              </fill>
            </x14:dxf>
          </x14:cfRule>
          <xm:sqref>B28:G28</xm:sqref>
        </x14:conditionalFormatting>
        <x14:conditionalFormatting xmlns:xm="http://schemas.microsoft.com/office/excel/2006/main">
          <x14:cfRule type="expression" priority="7" id="{803E5987-4958-433A-9043-275F73337DFF}">
            <xm:f>$D$6='Programming 1'!$A$127</xm:f>
            <x14:dxf>
              <fill>
                <patternFill>
                  <bgColor theme="0" tint="-0.1499679555650502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bottom style="thin">
                  <color auto="1"/>
                </bottom>
                <vertical/>
                <horizontal/>
              </border>
            </x14:dxf>
          </x14:cfRule>
          <xm:sqref>D7:F7</xm:sqref>
        </x14:conditionalFormatting>
        <x14:conditionalFormatting xmlns:xm="http://schemas.microsoft.com/office/excel/2006/main">
          <x14:cfRule type="expression" priority="5" id="{230CA110-C655-449A-8FE9-BD348896F3EF}">
            <xm:f>$D$6='Programming 1'!$A$128</xm:f>
            <x14:dxf>
              <fill>
                <patternFill>
                  <bgColor theme="0" tint="-0.1499679555650502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  <vertical/>
                <horizontal/>
              </border>
            </x14:dxf>
          </x14:cfRule>
          <xm:sqref>D33:F33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disablePrompts="1" count="4">
        <x14:dataValidation type="list" showInputMessage="1" showErrorMessage="1">
          <x14:formula1>
            <xm:f>'Programming 1'!$A$25:$A$29</xm:f>
          </x14:formula1>
          <xm:sqref>D24</xm:sqref>
        </x14:dataValidation>
        <x14:dataValidation type="list" showInputMessage="1" showErrorMessage="1">
          <x14:formula1>
            <xm:f>'Programming 1'!$A$31:$A$35</xm:f>
          </x14:formula1>
          <xm:sqref>D44:D45</xm:sqref>
        </x14:dataValidation>
        <x14:dataValidation type="list" allowBlank="1" showInputMessage="1" showErrorMessage="1">
          <x14:formula1>
            <xm:f>'Programming 1'!$A$127:$A$128</xm:f>
          </x14:formula1>
          <xm:sqref>D6</xm:sqref>
        </x14:dataValidation>
        <x14:dataValidation type="list" allowBlank="1" showInputMessage="1" showErrorMessage="1">
          <x14:formula1>
            <xm:f>'Programming 1'!$A$130:$A$131</xm:f>
          </x14:formula1>
          <xm:sqref>D26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theme="6" tint="0.39997558519241921"/>
  </sheetPr>
  <dimension ref="A1:P67"/>
  <sheetViews>
    <sheetView topLeftCell="A37" workbookViewId="0">
      <selection sqref="A1:F1"/>
    </sheetView>
  </sheetViews>
  <sheetFormatPr defaultRowHeight="15" x14ac:dyDescent="0.25"/>
  <cols>
    <col min="1" max="1" width="7.42578125" style="73" bestFit="1" customWidth="1"/>
    <col min="2" max="2" width="25.5703125" style="73" customWidth="1"/>
    <col min="3" max="3" width="38.85546875" style="73" customWidth="1"/>
    <col min="4" max="4" width="15.85546875" style="73" customWidth="1"/>
    <col min="5" max="5" width="12.7109375" style="73" customWidth="1"/>
    <col min="6" max="6" width="36.85546875" style="73" customWidth="1"/>
    <col min="7" max="7" width="3.28515625" style="73" customWidth="1"/>
    <col min="8" max="10" width="1" style="73" customWidth="1"/>
    <col min="11" max="14" width="9.140625" style="71" hidden="1" customWidth="1"/>
    <col min="15" max="15" width="4.140625" style="73" hidden="1" customWidth="1"/>
    <col min="16" max="16" width="9.140625" style="73" hidden="1" customWidth="1"/>
    <col min="17" max="16384" width="9.140625" style="73"/>
  </cols>
  <sheetData>
    <row r="1" spans="1:16" ht="26.25" customHeight="1" x14ac:dyDescent="0.25">
      <c r="A1" s="366" t="s">
        <v>479</v>
      </c>
      <c r="B1" s="367"/>
      <c r="C1" s="367"/>
      <c r="D1" s="367"/>
      <c r="E1" s="367"/>
      <c r="F1" s="368"/>
      <c r="G1" s="146"/>
      <c r="H1" s="146"/>
      <c r="I1" s="146"/>
      <c r="J1" s="146"/>
      <c r="K1" s="174" t="s">
        <v>252</v>
      </c>
      <c r="L1" s="175"/>
      <c r="M1" s="175"/>
      <c r="N1" s="175"/>
      <c r="O1" s="175"/>
      <c r="P1" s="175"/>
    </row>
    <row r="2" spans="1:16" ht="24" customHeight="1" x14ac:dyDescent="0.25">
      <c r="A2" s="369" t="s">
        <v>25</v>
      </c>
      <c r="B2" s="370"/>
      <c r="C2" s="370"/>
      <c r="D2" s="370"/>
      <c r="E2" s="370"/>
      <c r="F2" s="371"/>
      <c r="K2" s="90"/>
      <c r="L2" s="90"/>
      <c r="M2" s="90"/>
      <c r="N2" s="90"/>
    </row>
    <row r="3" spans="1:16" ht="21.75" customHeight="1" x14ac:dyDescent="0.3">
      <c r="A3" s="364" t="s">
        <v>20</v>
      </c>
      <c r="B3" s="372"/>
      <c r="C3" s="372"/>
      <c r="D3" s="365"/>
      <c r="E3" s="364" t="s">
        <v>1</v>
      </c>
      <c r="F3" s="365"/>
    </row>
    <row r="4" spans="1:16" s="93" customFormat="1" ht="26.25" customHeight="1" x14ac:dyDescent="0.25">
      <c r="A4" s="373" t="s">
        <v>11</v>
      </c>
      <c r="B4" s="374"/>
      <c r="C4" s="221"/>
      <c r="D4" s="92" t="s">
        <v>18</v>
      </c>
      <c r="E4" s="92" t="s">
        <v>0</v>
      </c>
      <c r="F4" s="91" t="s">
        <v>12</v>
      </c>
      <c r="K4" s="94"/>
      <c r="L4" s="94"/>
      <c r="M4" s="94"/>
      <c r="N4" s="94"/>
    </row>
    <row r="5" spans="1:16" ht="16.5" customHeight="1" thickBot="1" x14ac:dyDescent="0.3">
      <c r="A5" s="361" t="s">
        <v>135</v>
      </c>
      <c r="B5" s="362"/>
      <c r="C5" s="362"/>
      <c r="D5" s="362"/>
      <c r="E5" s="362"/>
      <c r="F5" s="363"/>
      <c r="K5" s="90" t="s">
        <v>70</v>
      </c>
      <c r="L5" s="90" t="s">
        <v>71</v>
      </c>
      <c r="M5" s="90" t="s">
        <v>72</v>
      </c>
      <c r="N5" s="90" t="s">
        <v>73</v>
      </c>
    </row>
    <row r="6" spans="1:16" ht="32.25" customHeight="1" thickBot="1" x14ac:dyDescent="0.3">
      <c r="A6" s="182" t="s">
        <v>310</v>
      </c>
      <c r="B6" s="401" t="s">
        <v>103</v>
      </c>
      <c r="C6" s="402"/>
      <c r="D6" s="96"/>
      <c r="E6" s="102"/>
      <c r="F6" s="81"/>
      <c r="K6" s="98" t="str">
        <f>IF(D6='Programming 1'!$A$10,1,"")</f>
        <v/>
      </c>
      <c r="L6" s="98"/>
      <c r="M6" s="98"/>
      <c r="N6" s="98" t="str">
        <f>IF(D6='Programming 1'!$A$11,1,"")</f>
        <v/>
      </c>
    </row>
    <row r="7" spans="1:16" ht="15.75" thickBot="1" x14ac:dyDescent="0.3">
      <c r="A7" s="182"/>
      <c r="B7" s="341" t="s">
        <v>191</v>
      </c>
      <c r="C7" s="341"/>
      <c r="D7" s="342"/>
      <c r="E7" s="341"/>
      <c r="F7" s="82"/>
      <c r="K7" s="99"/>
      <c r="L7" s="99"/>
      <c r="M7" s="99"/>
      <c r="N7" s="99"/>
    </row>
    <row r="8" spans="1:16" x14ac:dyDescent="0.25">
      <c r="A8" s="182" t="s">
        <v>311</v>
      </c>
      <c r="B8" s="410" t="s">
        <v>29</v>
      </c>
      <c r="C8" s="309"/>
      <c r="D8" s="100"/>
      <c r="E8" s="102"/>
      <c r="F8" s="83"/>
      <c r="K8" s="99" t="str">
        <f>IF(D8='Programming 1'!$A$10,1,"")</f>
        <v/>
      </c>
      <c r="L8" s="99"/>
      <c r="M8" s="99"/>
      <c r="N8" s="99" t="str">
        <f>IF(D8='Programming 1'!$A$11,1,"")</f>
        <v/>
      </c>
    </row>
    <row r="9" spans="1:16" x14ac:dyDescent="0.25">
      <c r="A9" s="182" t="s">
        <v>312</v>
      </c>
      <c r="B9" s="309" t="s">
        <v>192</v>
      </c>
      <c r="C9" s="311"/>
      <c r="D9" s="101"/>
      <c r="E9" s="102"/>
      <c r="F9" s="83"/>
      <c r="K9" s="99" t="str">
        <f>IF(D9='Programming 1'!$A$10,1,"")</f>
        <v/>
      </c>
      <c r="L9" s="99"/>
      <c r="M9" s="99"/>
      <c r="N9" s="99" t="str">
        <f>IF(D9='Programming 1'!$A$11,1,"")</f>
        <v/>
      </c>
    </row>
    <row r="10" spans="1:16" x14ac:dyDescent="0.25">
      <c r="A10" s="182" t="s">
        <v>313</v>
      </c>
      <c r="B10" s="309" t="s">
        <v>113</v>
      </c>
      <c r="C10" s="311"/>
      <c r="D10" s="101"/>
      <c r="E10" s="102"/>
      <c r="F10" s="83"/>
      <c r="K10" s="99" t="str">
        <f>IF(D10='Programming 1'!$A$10,1,"")</f>
        <v/>
      </c>
      <c r="L10" s="99"/>
      <c r="M10" s="99"/>
      <c r="N10" s="99" t="str">
        <f>IF(D10='Programming 1'!$A$11,1,"")</f>
        <v/>
      </c>
    </row>
    <row r="11" spans="1:16" x14ac:dyDescent="0.25">
      <c r="A11" s="182" t="s">
        <v>314</v>
      </c>
      <c r="B11" s="309" t="s">
        <v>27</v>
      </c>
      <c r="C11" s="311"/>
      <c r="D11" s="101"/>
      <c r="E11" s="102"/>
      <c r="F11" s="83"/>
      <c r="K11" s="99" t="str">
        <f>IF(D11='Programming 1'!$A$10,1,"")</f>
        <v/>
      </c>
      <c r="L11" s="99"/>
      <c r="M11" s="99"/>
      <c r="N11" s="99" t="str">
        <f>IF(D11='Programming 1'!$A$11,1,"")</f>
        <v/>
      </c>
    </row>
    <row r="12" spans="1:16" x14ac:dyDescent="0.25">
      <c r="A12" s="182" t="s">
        <v>315</v>
      </c>
      <c r="B12" s="309" t="s">
        <v>30</v>
      </c>
      <c r="C12" s="311"/>
      <c r="D12" s="101"/>
      <c r="E12" s="102"/>
      <c r="F12" s="83"/>
      <c r="K12" s="99" t="str">
        <f>IF(D12='Programming 1'!$A$10,1,"")</f>
        <v/>
      </c>
      <c r="L12" s="99"/>
      <c r="M12" s="99"/>
      <c r="N12" s="99" t="str">
        <f>IF(D12='Programming 1'!$A$11,1,"")</f>
        <v/>
      </c>
      <c r="O12" s="71"/>
    </row>
    <row r="13" spans="1:16" x14ac:dyDescent="0.25">
      <c r="A13" s="182" t="s">
        <v>316</v>
      </c>
      <c r="B13" s="309" t="s">
        <v>31</v>
      </c>
      <c r="C13" s="311"/>
      <c r="D13" s="101"/>
      <c r="E13" s="102"/>
      <c r="F13" s="83"/>
      <c r="K13" s="99" t="str">
        <f>IF(D13='Programming 1'!$A$10,1,"")</f>
        <v/>
      </c>
      <c r="L13" s="99"/>
      <c r="M13" s="99"/>
      <c r="N13" s="99" t="str">
        <f>IF(D13='Programming 1'!$A$11,1,"")</f>
        <v/>
      </c>
      <c r="O13" s="71"/>
    </row>
    <row r="14" spans="1:16" ht="15.75" thickBot="1" x14ac:dyDescent="0.3">
      <c r="A14" s="182" t="s">
        <v>317</v>
      </c>
      <c r="B14" s="387" t="s">
        <v>32</v>
      </c>
      <c r="C14" s="388"/>
      <c r="D14" s="103"/>
      <c r="E14" s="102"/>
      <c r="F14" s="83"/>
      <c r="K14" s="99" t="str">
        <f>IF(D14='Programming 1'!$A$10,1,"")</f>
        <v/>
      </c>
      <c r="L14" s="99"/>
      <c r="M14" s="99"/>
      <c r="N14" s="99" t="str">
        <f>IF(D14='Programming 1'!$A$11,1,"")</f>
        <v/>
      </c>
      <c r="O14" s="71"/>
    </row>
    <row r="15" spans="1:16" s="104" customFormat="1" ht="15.75" customHeight="1" x14ac:dyDescent="0.25">
      <c r="A15" s="353" t="s">
        <v>134</v>
      </c>
      <c r="B15" s="354"/>
      <c r="C15" s="354"/>
      <c r="D15" s="354"/>
      <c r="E15" s="354"/>
      <c r="F15" s="355"/>
      <c r="K15" s="105"/>
      <c r="L15" s="105"/>
      <c r="M15" s="105"/>
      <c r="N15" s="105"/>
      <c r="O15" s="106"/>
    </row>
    <row r="16" spans="1:16" x14ac:dyDescent="0.25">
      <c r="A16" s="182"/>
      <c r="B16" s="341" t="s">
        <v>193</v>
      </c>
      <c r="C16" s="341"/>
      <c r="D16" s="341"/>
      <c r="E16" s="341"/>
      <c r="F16" s="84"/>
      <c r="K16" s="99"/>
      <c r="L16" s="99"/>
      <c r="M16" s="99"/>
      <c r="N16" s="99"/>
      <c r="O16" s="71"/>
    </row>
    <row r="17" spans="1:15" ht="17.25" customHeight="1" thickBot="1" x14ac:dyDescent="0.3">
      <c r="A17" s="182"/>
      <c r="B17" s="351" t="s">
        <v>26</v>
      </c>
      <c r="C17" s="351"/>
      <c r="D17" s="352"/>
      <c r="E17" s="351"/>
      <c r="F17" s="85"/>
      <c r="K17" s="99"/>
      <c r="L17" s="99"/>
      <c r="M17" s="99"/>
      <c r="N17" s="99"/>
      <c r="O17" s="71"/>
    </row>
    <row r="18" spans="1:15" x14ac:dyDescent="0.25">
      <c r="A18" s="182" t="s">
        <v>318</v>
      </c>
      <c r="B18" s="407" t="s">
        <v>194</v>
      </c>
      <c r="C18" s="408"/>
      <c r="D18" s="107"/>
      <c r="E18" s="102"/>
      <c r="F18" s="78"/>
      <c r="K18" s="99" t="str">
        <f>IF($D18='Programming 1'!$A$84,1,"")</f>
        <v/>
      </c>
      <c r="L18" s="99" t="str">
        <f>IF($D18='Programming 1'!$A$85,1,"")</f>
        <v/>
      </c>
      <c r="M18" s="99" t="str">
        <f>IF($D18='Programming 1'!$A$86,1,"")</f>
        <v/>
      </c>
      <c r="N18" s="99" t="str">
        <f>IF($D18='Programming 1'!$A$87,1,"")</f>
        <v/>
      </c>
      <c r="O18" s="71"/>
    </row>
    <row r="19" spans="1:15" x14ac:dyDescent="0.25">
      <c r="A19" s="182" t="s">
        <v>319</v>
      </c>
      <c r="B19" s="408" t="s">
        <v>195</v>
      </c>
      <c r="C19" s="409"/>
      <c r="D19" s="108"/>
      <c r="E19" s="102"/>
      <c r="F19" s="78"/>
      <c r="K19" s="99" t="str">
        <f>IF($D19='Programming 1'!$A$84,1,"")</f>
        <v/>
      </c>
      <c r="L19" s="99" t="str">
        <f>IF($D19='Programming 1'!$A$85,1,"")</f>
        <v/>
      </c>
      <c r="M19" s="99" t="str">
        <f>IF($D19='Programming 1'!$A$86,1,"")</f>
        <v/>
      </c>
      <c r="N19" s="99" t="str">
        <f>IF($D19='Programming 1'!$A$87,1,"")</f>
        <v/>
      </c>
      <c r="O19" s="71"/>
    </row>
    <row r="20" spans="1:15" x14ac:dyDescent="0.25">
      <c r="A20" s="182" t="s">
        <v>320</v>
      </c>
      <c r="B20" s="408" t="s">
        <v>196</v>
      </c>
      <c r="C20" s="409"/>
      <c r="D20" s="108"/>
      <c r="E20" s="102"/>
      <c r="F20" s="78"/>
      <c r="K20" s="99" t="str">
        <f>IF($D20='Programming 1'!$A$84,1,"")</f>
        <v/>
      </c>
      <c r="L20" s="99" t="str">
        <f>IF($D20='Programming 1'!$A$85,1,"")</f>
        <v/>
      </c>
      <c r="M20" s="99" t="str">
        <f>IF($D20='Programming 1'!$A$86,1,"")</f>
        <v/>
      </c>
      <c r="N20" s="99" t="str">
        <f>IF($D20='Programming 1'!$A$87,1,"")</f>
        <v/>
      </c>
      <c r="O20" s="71"/>
    </row>
    <row r="21" spans="1:15" ht="15.75" thickBot="1" x14ac:dyDescent="0.3">
      <c r="A21" s="182" t="s">
        <v>321</v>
      </c>
      <c r="B21" s="407" t="s">
        <v>197</v>
      </c>
      <c r="C21" s="408"/>
      <c r="D21" s="109"/>
      <c r="E21" s="102"/>
      <c r="F21" s="209"/>
      <c r="K21" s="99" t="str">
        <f>IF($D21='Programming 1'!$A$84,1,"")</f>
        <v/>
      </c>
      <c r="L21" s="99" t="str">
        <f>IF($D21='Programming 1'!$A$85,1,"")</f>
        <v/>
      </c>
      <c r="M21" s="99" t="str">
        <f>IF($D21='Programming 1'!$A$86,1,"")</f>
        <v/>
      </c>
      <c r="N21" s="99" t="str">
        <f>IF($D21='Programming 1'!$A$87,1,"")</f>
        <v/>
      </c>
      <c r="O21" s="71"/>
    </row>
    <row r="22" spans="1:15" ht="17.25" customHeight="1" thickBot="1" x14ac:dyDescent="0.3">
      <c r="A22" s="182"/>
      <c r="B22" s="349" t="s">
        <v>226</v>
      </c>
      <c r="C22" s="349"/>
      <c r="D22" s="350"/>
      <c r="E22" s="349"/>
      <c r="F22" s="85"/>
      <c r="K22" s="99"/>
      <c r="L22" s="99"/>
      <c r="M22" s="99"/>
      <c r="N22" s="99"/>
      <c r="O22" s="71"/>
    </row>
    <row r="23" spans="1:15" ht="15.75" x14ac:dyDescent="0.25">
      <c r="A23" s="182" t="s">
        <v>322</v>
      </c>
      <c r="B23" s="391" t="s">
        <v>27</v>
      </c>
      <c r="C23" s="359"/>
      <c r="D23" s="107"/>
      <c r="E23" s="102"/>
      <c r="F23" s="78"/>
      <c r="K23" s="99" t="str">
        <f>IF($D23='Programming 1'!$A$84,1,"")</f>
        <v/>
      </c>
      <c r="L23" s="99" t="str">
        <f>IF($D23='Programming 1'!$A$85,1,"")</f>
        <v/>
      </c>
      <c r="M23" s="99" t="str">
        <f>IF($D23='Programming 1'!$A$86,1,"")</f>
        <v/>
      </c>
      <c r="N23" s="99" t="str">
        <f>IF($D23='Programming 1'!$A$87,1,"")</f>
        <v/>
      </c>
      <c r="O23" s="71"/>
    </row>
    <row r="24" spans="1:15" ht="15.75" x14ac:dyDescent="0.25">
      <c r="A24" s="182" t="s">
        <v>323</v>
      </c>
      <c r="B24" s="359" t="s">
        <v>28</v>
      </c>
      <c r="C24" s="392"/>
      <c r="D24" s="108"/>
      <c r="E24" s="102"/>
      <c r="F24" s="78"/>
      <c r="K24" s="99" t="str">
        <f>IF($D24='Programming 1'!$A$84,1,"")</f>
        <v/>
      </c>
      <c r="L24" s="99" t="str">
        <f>IF($D24='Programming 1'!$A$85,1,"")</f>
        <v/>
      </c>
      <c r="M24" s="99" t="str">
        <f>IF($D24='Programming 1'!$A$86,1,"")</f>
        <v/>
      </c>
      <c r="N24" s="99" t="str">
        <f>IF($D24='Programming 1'!$A$87,1,"")</f>
        <v/>
      </c>
      <c r="O24" s="71"/>
    </row>
    <row r="25" spans="1:15" ht="15.75" x14ac:dyDescent="0.25">
      <c r="A25" s="182" t="s">
        <v>324</v>
      </c>
      <c r="B25" s="359" t="s">
        <v>29</v>
      </c>
      <c r="C25" s="392"/>
      <c r="D25" s="108"/>
      <c r="E25" s="102"/>
      <c r="F25" s="78"/>
      <c r="K25" s="99" t="str">
        <f>IF($D25='Programming 1'!$A$84,1,"")</f>
        <v/>
      </c>
      <c r="L25" s="99" t="str">
        <f>IF($D25='Programming 1'!$A$85,1,"")</f>
        <v/>
      </c>
      <c r="M25" s="99" t="str">
        <f>IF($D25='Programming 1'!$A$86,1,"")</f>
        <v/>
      </c>
      <c r="N25" s="99" t="str">
        <f>IF($D25='Programming 1'!$A$87,1,"")</f>
        <v/>
      </c>
      <c r="O25" s="71"/>
    </row>
    <row r="26" spans="1:15" ht="15.75" x14ac:dyDescent="0.25">
      <c r="A26" s="182" t="s">
        <v>325</v>
      </c>
      <c r="B26" s="359" t="s">
        <v>30</v>
      </c>
      <c r="C26" s="392"/>
      <c r="D26" s="108"/>
      <c r="E26" s="102"/>
      <c r="F26" s="78"/>
      <c r="K26" s="99" t="str">
        <f>IF($D26='Programming 1'!$A$84,1,"")</f>
        <v/>
      </c>
      <c r="L26" s="99" t="str">
        <f>IF($D26='Programming 1'!$A$85,1,"")</f>
        <v/>
      </c>
      <c r="M26" s="99" t="str">
        <f>IF($D26='Programming 1'!$A$86,1,"")</f>
        <v/>
      </c>
      <c r="N26" s="99" t="str">
        <f>IF($D26='Programming 1'!$A$87,1,"")</f>
        <v/>
      </c>
      <c r="O26" s="71"/>
    </row>
    <row r="27" spans="1:15" ht="15.75" x14ac:dyDescent="0.25">
      <c r="A27" s="182" t="s">
        <v>326</v>
      </c>
      <c r="B27" s="359" t="s">
        <v>31</v>
      </c>
      <c r="C27" s="392"/>
      <c r="D27" s="108"/>
      <c r="E27" s="102"/>
      <c r="F27" s="78"/>
      <c r="K27" s="99" t="str">
        <f>IF($D27='Programming 1'!$A$84,1,"")</f>
        <v/>
      </c>
      <c r="L27" s="99" t="str">
        <f>IF($D27='Programming 1'!$A$85,1,"")</f>
        <v/>
      </c>
      <c r="M27" s="99" t="str">
        <f>IF($D27='Programming 1'!$A$86,1,"")</f>
        <v/>
      </c>
      <c r="N27" s="99" t="str">
        <f>IF($D27='Programming 1'!$A$87,1,"")</f>
        <v/>
      </c>
      <c r="O27" s="71"/>
    </row>
    <row r="28" spans="1:15" ht="15.75" x14ac:dyDescent="0.25">
      <c r="A28" s="182" t="s">
        <v>327</v>
      </c>
      <c r="B28" s="359" t="s">
        <v>32</v>
      </c>
      <c r="C28" s="392"/>
      <c r="D28" s="108"/>
      <c r="E28" s="102"/>
      <c r="F28" s="78"/>
      <c r="K28" s="99" t="str">
        <f>IF($D28='Programming 1'!$A$84,1,"")</f>
        <v/>
      </c>
      <c r="L28" s="99" t="str">
        <f>IF($D28='Programming 1'!$A$85,1,"")</f>
        <v/>
      </c>
      <c r="M28" s="99" t="str">
        <f>IF($D28='Programming 1'!$A$86,1,"")</f>
        <v/>
      </c>
      <c r="N28" s="99" t="str">
        <f>IF($D28='Programming 1'!$A$87,1,"")</f>
        <v/>
      </c>
      <c r="O28" s="71"/>
    </row>
    <row r="29" spans="1:15" ht="15.75" x14ac:dyDescent="0.25">
      <c r="A29" s="182" t="s">
        <v>328</v>
      </c>
      <c r="B29" s="385" t="s">
        <v>114</v>
      </c>
      <c r="C29" s="393"/>
      <c r="D29" s="108"/>
      <c r="E29" s="102"/>
      <c r="F29" s="78"/>
      <c r="K29" s="99" t="str">
        <f>IF($D29='Programming 1'!$A$84,1,"")</f>
        <v/>
      </c>
      <c r="L29" s="99" t="str">
        <f>IF($D29='Programming 1'!$A$85,1,"")</f>
        <v/>
      </c>
      <c r="M29" s="99" t="str">
        <f>IF($D29='Programming 1'!$A$86,1,"")</f>
        <v/>
      </c>
      <c r="N29" s="99" t="str">
        <f>IF($D29='Programming 1'!$A$87,1,"")</f>
        <v/>
      </c>
      <c r="O29" s="71"/>
    </row>
    <row r="30" spans="1:15" ht="15.75" x14ac:dyDescent="0.25">
      <c r="A30" s="182" t="s">
        <v>329</v>
      </c>
      <c r="B30" s="385" t="s">
        <v>113</v>
      </c>
      <c r="C30" s="393"/>
      <c r="D30" s="108"/>
      <c r="E30" s="102"/>
      <c r="F30" s="78"/>
      <c r="K30" s="99" t="str">
        <f>IF($D30='Programming 1'!$A$84,1,"")</f>
        <v/>
      </c>
      <c r="L30" s="99" t="str">
        <f>IF($D30='Programming 1'!$A$85,1,"")</f>
        <v/>
      </c>
      <c r="M30" s="99" t="str">
        <f>IF($D30='Programming 1'!$A$86,1,"")</f>
        <v/>
      </c>
      <c r="N30" s="99" t="str">
        <f>IF($D30='Programming 1'!$A$87,1,"")</f>
        <v/>
      </c>
      <c r="O30" s="71"/>
    </row>
    <row r="31" spans="1:15" ht="15.75" x14ac:dyDescent="0.25">
      <c r="A31" s="182" t="s">
        <v>330</v>
      </c>
      <c r="B31" s="389" t="s">
        <v>33</v>
      </c>
      <c r="C31" s="394"/>
      <c r="D31" s="108"/>
      <c r="E31" s="102"/>
      <c r="F31" s="78"/>
      <c r="K31" s="99" t="str">
        <f>IF($D31='Programming 1'!$A$84,1,"")</f>
        <v/>
      </c>
      <c r="L31" s="99" t="str">
        <f>IF($D31='Programming 1'!$A$85,1,"")</f>
        <v/>
      </c>
      <c r="M31" s="99" t="str">
        <f>IF($D31='Programming 1'!$A$86,1,"")</f>
        <v/>
      </c>
      <c r="N31" s="99" t="str">
        <f>IF($D31='Programming 1'!$A$87,1,"")</f>
        <v/>
      </c>
      <c r="O31" s="71"/>
    </row>
    <row r="32" spans="1:15" x14ac:dyDescent="0.25">
      <c r="A32" s="182" t="s">
        <v>331</v>
      </c>
      <c r="B32" s="395" t="s">
        <v>198</v>
      </c>
      <c r="C32" s="396"/>
      <c r="D32" s="108"/>
      <c r="E32" s="102"/>
      <c r="F32" s="78"/>
      <c r="K32" s="99" t="str">
        <f>IF($D32='Programming 1'!$A$84,1,"")</f>
        <v/>
      </c>
      <c r="L32" s="99" t="str">
        <f>IF($D32='Programming 1'!$A$85,1,"")</f>
        <v/>
      </c>
      <c r="M32" s="99" t="str">
        <f>IF($D32='Programming 1'!$A$86,1,"")</f>
        <v/>
      </c>
      <c r="N32" s="99" t="str">
        <f>IF($D32='Programming 1'!$A$87,1,"")</f>
        <v/>
      </c>
      <c r="O32" s="71"/>
    </row>
    <row r="33" spans="1:16" ht="15.75" x14ac:dyDescent="0.25">
      <c r="A33" s="182" t="s">
        <v>332</v>
      </c>
      <c r="B33" s="389" t="s">
        <v>35</v>
      </c>
      <c r="C33" s="394"/>
      <c r="D33" s="108"/>
      <c r="E33" s="102"/>
      <c r="F33" s="78"/>
      <c r="K33" s="99" t="str">
        <f>IF($D33='Programming 1'!$A$84,1,"")</f>
        <v/>
      </c>
      <c r="L33" s="99" t="str">
        <f>IF($D33='Programming 1'!$A$85,1,"")</f>
        <v/>
      </c>
      <c r="M33" s="99" t="str">
        <f>IF($D33='Programming 1'!$A$86,1,"")</f>
        <v/>
      </c>
      <c r="N33" s="99" t="str">
        <f>IF($D33='Programming 1'!$A$87,1,"")</f>
        <v/>
      </c>
      <c r="O33" s="71"/>
    </row>
    <row r="34" spans="1:16" ht="16.5" thickBot="1" x14ac:dyDescent="0.3">
      <c r="A34" s="182" t="s">
        <v>473</v>
      </c>
      <c r="B34" s="397" t="s">
        <v>156</v>
      </c>
      <c r="C34" s="398"/>
      <c r="D34" s="109"/>
      <c r="E34" s="102"/>
      <c r="F34" s="88"/>
      <c r="K34" s="99" t="str">
        <f>IF($D34='Programming 1'!$A$84,1,"")</f>
        <v/>
      </c>
      <c r="L34" s="99" t="str">
        <f>IF($D34='Programming 1'!$A$85,1,"")</f>
        <v/>
      </c>
      <c r="M34" s="99" t="str">
        <f>IF($D34='Programming 1'!$A$86,1,"")</f>
        <v/>
      </c>
      <c r="N34" s="99" t="str">
        <f>IF($D34='Programming 1'!$A$87,1,"")</f>
        <v/>
      </c>
      <c r="O34" s="71"/>
    </row>
    <row r="35" spans="1:16" ht="16.5" customHeight="1" thickBot="1" x14ac:dyDescent="0.3">
      <c r="A35" s="356" t="s">
        <v>133</v>
      </c>
      <c r="B35" s="357"/>
      <c r="C35" s="357"/>
      <c r="D35" s="357"/>
      <c r="E35" s="357"/>
      <c r="F35" s="358"/>
      <c r="K35" s="99"/>
      <c r="L35" s="99"/>
      <c r="M35" s="99"/>
      <c r="N35" s="99"/>
      <c r="O35" s="71"/>
    </row>
    <row r="36" spans="1:16" ht="16.5" customHeight="1" thickBot="1" x14ac:dyDescent="0.3">
      <c r="A36" s="182" t="s">
        <v>333</v>
      </c>
      <c r="B36" s="389" t="s">
        <v>110</v>
      </c>
      <c r="C36" s="390"/>
      <c r="D36" s="256"/>
      <c r="E36" s="111"/>
      <c r="F36" s="78"/>
      <c r="K36" s="99" t="str">
        <f>IF(D36='Programming 1'!$A$10,1,"")</f>
        <v/>
      </c>
      <c r="L36" s="99"/>
      <c r="M36" s="99"/>
      <c r="N36" s="99" t="str">
        <f>IF(D36='Programming 1'!$A$11,1,"")</f>
        <v/>
      </c>
      <c r="O36" s="71"/>
    </row>
    <row r="37" spans="1:16" s="71" customFormat="1" ht="15.75" x14ac:dyDescent="0.25">
      <c r="A37" s="182"/>
      <c r="B37" s="343" t="s">
        <v>199</v>
      </c>
      <c r="C37" s="343"/>
      <c r="D37" s="343"/>
      <c r="E37" s="344"/>
      <c r="F37" s="86"/>
      <c r="K37" s="99"/>
      <c r="L37" s="99"/>
      <c r="M37" s="99"/>
      <c r="N37" s="99"/>
    </row>
    <row r="38" spans="1:16" s="71" customFormat="1" ht="16.5" thickBot="1" x14ac:dyDescent="0.3">
      <c r="A38" s="182"/>
      <c r="B38" s="345" t="s">
        <v>200</v>
      </c>
      <c r="C38" s="345"/>
      <c r="D38" s="345"/>
      <c r="E38" s="346"/>
      <c r="F38" s="87"/>
      <c r="K38" s="99"/>
      <c r="L38" s="99"/>
      <c r="M38" s="99"/>
      <c r="N38" s="99"/>
      <c r="P38" s="71" t="s">
        <v>446</v>
      </c>
    </row>
    <row r="39" spans="1:16" s="71" customFormat="1" ht="15.75" x14ac:dyDescent="0.25">
      <c r="A39" s="182" t="s">
        <v>334</v>
      </c>
      <c r="B39" s="383" t="s">
        <v>194</v>
      </c>
      <c r="C39" s="384"/>
      <c r="D39" s="112"/>
      <c r="E39" s="113"/>
      <c r="F39" s="88"/>
      <c r="K39" s="99" t="str">
        <f>IF($P39=1,"",IF($D39='Programming 1'!$A$122,1,""))</f>
        <v/>
      </c>
      <c r="L39" s="99" t="str">
        <f>IF($P39=1,"",IF($D39='Programming 1'!$A$123,1,""))</f>
        <v/>
      </c>
      <c r="M39" s="99" t="str">
        <f>IF($P39=1,"",IF($D39='Programming 1'!$A$124,1,""))</f>
        <v/>
      </c>
      <c r="N39" s="99" t="str">
        <f>IF($P39=1,"",IF($D39='Programming 1'!$A$125,1,""))</f>
        <v/>
      </c>
      <c r="P39" s="98" t="str">
        <f>IF($N$36=1,1,"")</f>
        <v/>
      </c>
    </row>
    <row r="40" spans="1:16" ht="15.75" x14ac:dyDescent="0.25">
      <c r="A40" s="182" t="s">
        <v>335</v>
      </c>
      <c r="B40" s="359" t="s">
        <v>195</v>
      </c>
      <c r="C40" s="360"/>
      <c r="D40" s="257"/>
      <c r="E40" s="115"/>
      <c r="F40" s="78"/>
      <c r="K40" s="99" t="str">
        <f>IF($P40=1,"",IF($D40='Programming 1'!$A$122,1,""))</f>
        <v/>
      </c>
      <c r="L40" s="99" t="str">
        <f>IF($P40=1,"",IF($D40='Programming 1'!$A$123,1,""))</f>
        <v/>
      </c>
      <c r="M40" s="99" t="str">
        <f>IF($P40=1,"",IF($D40='Programming 1'!$A$124,1,""))</f>
        <v/>
      </c>
      <c r="N40" s="99" t="str">
        <f>IF($P40=1,"",IF($D40='Programming 1'!$A$125,1,""))</f>
        <v/>
      </c>
      <c r="O40" s="71"/>
      <c r="P40" s="68" t="str">
        <f t="shared" ref="P40:P57" si="0">IF($N$36=1,1,"")</f>
        <v/>
      </c>
    </row>
    <row r="41" spans="1:16" ht="15.75" x14ac:dyDescent="0.25">
      <c r="A41" s="182" t="s">
        <v>336</v>
      </c>
      <c r="B41" s="359" t="s">
        <v>196</v>
      </c>
      <c r="C41" s="360"/>
      <c r="D41" s="257"/>
      <c r="E41" s="115"/>
      <c r="F41" s="78"/>
      <c r="K41" s="99" t="str">
        <f>IF($P41=1,"",IF($D41='Programming 1'!$A$122,1,""))</f>
        <v/>
      </c>
      <c r="L41" s="99" t="str">
        <f>IF($P41=1,"",IF($D41='Programming 1'!$A$123,1,""))</f>
        <v/>
      </c>
      <c r="M41" s="99" t="str">
        <f>IF($P41=1,"",IF($D41='Programming 1'!$A$124,1,""))</f>
        <v/>
      </c>
      <c r="N41" s="99" t="str">
        <f>IF($P41=1,"",IF($D41='Programming 1'!$A$125,1,""))</f>
        <v/>
      </c>
      <c r="O41" s="71"/>
      <c r="P41" s="68" t="str">
        <f t="shared" si="0"/>
        <v/>
      </c>
    </row>
    <row r="42" spans="1:16" ht="16.5" thickBot="1" x14ac:dyDescent="0.3">
      <c r="A42" s="182" t="s">
        <v>337</v>
      </c>
      <c r="B42" s="359" t="s">
        <v>197</v>
      </c>
      <c r="C42" s="360"/>
      <c r="D42" s="258"/>
      <c r="E42" s="115"/>
      <c r="F42" s="78"/>
      <c r="K42" s="99" t="str">
        <f>IF($P42=1,"",IF($D42='Programming 1'!$A$122,1,""))</f>
        <v/>
      </c>
      <c r="L42" s="99" t="str">
        <f>IF($P42=1,"",IF($D42='Programming 1'!$A$123,1,""))</f>
        <v/>
      </c>
      <c r="M42" s="99" t="str">
        <f>IF($P42=1,"",IF($D42='Programming 1'!$A$124,1,""))</f>
        <v/>
      </c>
      <c r="N42" s="99" t="str">
        <f>IF($P42=1,"",IF($D42='Programming 1'!$A$125,1,""))</f>
        <v/>
      </c>
      <c r="O42" s="71"/>
      <c r="P42" s="68" t="str">
        <f t="shared" si="0"/>
        <v/>
      </c>
    </row>
    <row r="43" spans="1:16" s="71" customFormat="1" ht="16.5" thickBot="1" x14ac:dyDescent="0.3">
      <c r="A43" s="182"/>
      <c r="B43" s="347" t="s">
        <v>112</v>
      </c>
      <c r="C43" s="348"/>
      <c r="D43" s="348"/>
      <c r="E43" s="348"/>
      <c r="F43" s="89"/>
      <c r="K43" s="99"/>
      <c r="L43" s="99"/>
      <c r="M43" s="99"/>
      <c r="N43" s="99"/>
      <c r="P43" s="99" t="str">
        <f t="shared" si="0"/>
        <v/>
      </c>
    </row>
    <row r="44" spans="1:16" ht="15.75" x14ac:dyDescent="0.25">
      <c r="A44" s="182" t="s">
        <v>338</v>
      </c>
      <c r="B44" s="359" t="s">
        <v>27</v>
      </c>
      <c r="C44" s="360"/>
      <c r="D44" s="117"/>
      <c r="E44" s="115"/>
      <c r="F44" s="80"/>
      <c r="K44" s="99" t="str">
        <f>IF($P44=1,"",IF($D44='Programming 1'!$A$122,1,""))</f>
        <v/>
      </c>
      <c r="L44" s="99" t="str">
        <f>IF($P44=1,"",IF($D44='Programming 1'!$A$123,1,""))</f>
        <v/>
      </c>
      <c r="M44" s="99" t="str">
        <f>IF($P44=1,"",IF($D44='Programming 1'!$A$124,1,""))</f>
        <v/>
      </c>
      <c r="N44" s="99" t="str">
        <f>IF($P44=1,"",IF($D44='Programming 1'!$A$125,1,""))</f>
        <v/>
      </c>
      <c r="O44" s="71"/>
      <c r="P44" s="68" t="str">
        <f t="shared" si="0"/>
        <v/>
      </c>
    </row>
    <row r="45" spans="1:16" ht="15.75" x14ac:dyDescent="0.25">
      <c r="A45" s="182" t="s">
        <v>339</v>
      </c>
      <c r="B45" s="359" t="s">
        <v>28</v>
      </c>
      <c r="C45" s="360"/>
      <c r="D45" s="114"/>
      <c r="E45" s="115"/>
      <c r="F45" s="78"/>
      <c r="K45" s="99" t="str">
        <f>IF($P45=1,"",IF($D45='Programming 1'!$A$122,1,""))</f>
        <v/>
      </c>
      <c r="L45" s="99" t="str">
        <f>IF($P45=1,"",IF($D45='Programming 1'!$A$123,1,""))</f>
        <v/>
      </c>
      <c r="M45" s="99" t="str">
        <f>IF($P45=1,"",IF($D45='Programming 1'!$A$124,1,""))</f>
        <v/>
      </c>
      <c r="N45" s="99" t="str">
        <f>IF($P45=1,"",IF($D45='Programming 1'!$A$125,1,""))</f>
        <v/>
      </c>
      <c r="O45" s="71"/>
      <c r="P45" s="68" t="str">
        <f t="shared" si="0"/>
        <v/>
      </c>
    </row>
    <row r="46" spans="1:16" ht="15.75" x14ac:dyDescent="0.25">
      <c r="A46" s="182" t="s">
        <v>340</v>
      </c>
      <c r="B46" s="359" t="s">
        <v>29</v>
      </c>
      <c r="C46" s="360"/>
      <c r="D46" s="114"/>
      <c r="E46" s="115"/>
      <c r="F46" s="78"/>
      <c r="K46" s="99" t="str">
        <f>IF($P46=1,"",IF($D46='Programming 1'!$A$122,1,""))</f>
        <v/>
      </c>
      <c r="L46" s="99" t="str">
        <f>IF($P46=1,"",IF($D46='Programming 1'!$A$123,1,""))</f>
        <v/>
      </c>
      <c r="M46" s="99" t="str">
        <f>IF($P46=1,"",IF($D46='Programming 1'!$A$124,1,""))</f>
        <v/>
      </c>
      <c r="N46" s="99" t="str">
        <f>IF($P46=1,"",IF($D46='Programming 1'!$A$125,1,""))</f>
        <v/>
      </c>
      <c r="O46" s="71"/>
      <c r="P46" s="68" t="str">
        <f t="shared" si="0"/>
        <v/>
      </c>
    </row>
    <row r="47" spans="1:16" ht="15.75" x14ac:dyDescent="0.25">
      <c r="A47" s="182" t="s">
        <v>341</v>
      </c>
      <c r="B47" s="359" t="s">
        <v>30</v>
      </c>
      <c r="C47" s="360"/>
      <c r="D47" s="114"/>
      <c r="E47" s="115"/>
      <c r="F47" s="78"/>
      <c r="K47" s="99" t="str">
        <f>IF($P47=1,"",IF($D47='Programming 1'!$A$122,1,""))</f>
        <v/>
      </c>
      <c r="L47" s="99" t="str">
        <f>IF($P47=1,"",IF($D47='Programming 1'!$A$123,1,""))</f>
        <v/>
      </c>
      <c r="M47" s="99" t="str">
        <f>IF($P47=1,"",IF($D47='Programming 1'!$A$124,1,""))</f>
        <v/>
      </c>
      <c r="N47" s="99" t="str">
        <f>IF($P47=1,"",IF($D47='Programming 1'!$A$125,1,""))</f>
        <v/>
      </c>
      <c r="O47" s="71"/>
      <c r="P47" s="68" t="str">
        <f t="shared" si="0"/>
        <v/>
      </c>
    </row>
    <row r="48" spans="1:16" ht="15.75" x14ac:dyDescent="0.25">
      <c r="A48" s="182" t="s">
        <v>342</v>
      </c>
      <c r="B48" s="359" t="s">
        <v>31</v>
      </c>
      <c r="C48" s="360"/>
      <c r="D48" s="114"/>
      <c r="E48" s="115"/>
      <c r="F48" s="78"/>
      <c r="K48" s="99" t="str">
        <f>IF($P48=1,"",IF($D48='Programming 1'!$A$122,1,""))</f>
        <v/>
      </c>
      <c r="L48" s="99" t="str">
        <f>IF($P48=1,"",IF($D48='Programming 1'!$A$123,1,""))</f>
        <v/>
      </c>
      <c r="M48" s="99" t="str">
        <f>IF($P48=1,"",IF($D48='Programming 1'!$A$124,1,""))</f>
        <v/>
      </c>
      <c r="N48" s="99" t="str">
        <f>IF($P48=1,"",IF($D48='Programming 1'!$A$125,1,""))</f>
        <v/>
      </c>
      <c r="P48" s="68" t="str">
        <f t="shared" si="0"/>
        <v/>
      </c>
    </row>
    <row r="49" spans="1:16" ht="15.75" x14ac:dyDescent="0.25">
      <c r="A49" s="182" t="s">
        <v>343</v>
      </c>
      <c r="B49" s="359" t="s">
        <v>32</v>
      </c>
      <c r="C49" s="360"/>
      <c r="D49" s="114"/>
      <c r="E49" s="115"/>
      <c r="F49" s="88"/>
      <c r="K49" s="99" t="str">
        <f>IF($P49=1,"",IF($D49='Programming 1'!$A$122,1,""))</f>
        <v/>
      </c>
      <c r="L49" s="99" t="str">
        <f>IF($P49=1,"",IF($D49='Programming 1'!$A$123,1,""))</f>
        <v/>
      </c>
      <c r="M49" s="99" t="str">
        <f>IF($P49=1,"",IF($D49='Programming 1'!$A$124,1,""))</f>
        <v/>
      </c>
      <c r="N49" s="99" t="str">
        <f>IF($P49=1,"",IF($D49='Programming 1'!$A$125,1,""))</f>
        <v/>
      </c>
      <c r="P49" s="68" t="str">
        <f t="shared" si="0"/>
        <v/>
      </c>
    </row>
    <row r="50" spans="1:16" ht="15.75" x14ac:dyDescent="0.25">
      <c r="A50" s="182" t="s">
        <v>344</v>
      </c>
      <c r="B50" s="385" t="s">
        <v>114</v>
      </c>
      <c r="C50" s="386"/>
      <c r="D50" s="114"/>
      <c r="E50" s="115"/>
      <c r="F50" s="88"/>
      <c r="K50" s="99" t="str">
        <f>IF($P50=1,"",IF($D50='Programming 1'!$A$122,1,""))</f>
        <v/>
      </c>
      <c r="L50" s="99" t="str">
        <f>IF($P50=1,"",IF($D50='Programming 1'!$A$123,1,""))</f>
        <v/>
      </c>
      <c r="M50" s="99" t="str">
        <f>IF($P50=1,"",IF($D50='Programming 1'!$A$124,1,""))</f>
        <v/>
      </c>
      <c r="N50" s="99" t="str">
        <f>IF($P50=1,"",IF($D50='Programming 1'!$A$125,1,""))</f>
        <v/>
      </c>
      <c r="P50" s="68" t="str">
        <f t="shared" si="0"/>
        <v/>
      </c>
    </row>
    <row r="51" spans="1:16" ht="15.75" x14ac:dyDescent="0.25">
      <c r="A51" s="182" t="s">
        <v>345</v>
      </c>
      <c r="B51" s="385" t="s">
        <v>113</v>
      </c>
      <c r="C51" s="386"/>
      <c r="D51" s="114"/>
      <c r="E51" s="115"/>
      <c r="F51" s="88"/>
      <c r="K51" s="99" t="str">
        <f>IF($P51=1,"",IF($D51='Programming 1'!$A$122,1,""))</f>
        <v/>
      </c>
      <c r="L51" s="99" t="str">
        <f>IF($P51=1,"",IF($D51='Programming 1'!$A$123,1,""))</f>
        <v/>
      </c>
      <c r="M51" s="99" t="str">
        <f>IF($P51=1,"",IF($D51='Programming 1'!$A$124,1,""))</f>
        <v/>
      </c>
      <c r="N51" s="99" t="str">
        <f>IF($P51=1,"",IF($D51='Programming 1'!$A$125,1,""))</f>
        <v/>
      </c>
      <c r="P51" s="68" t="str">
        <f t="shared" si="0"/>
        <v/>
      </c>
    </row>
    <row r="52" spans="1:16" ht="15.75" x14ac:dyDescent="0.25">
      <c r="A52" s="182" t="s">
        <v>346</v>
      </c>
      <c r="B52" s="375" t="s">
        <v>33</v>
      </c>
      <c r="C52" s="376"/>
      <c r="D52" s="114"/>
      <c r="E52" s="115"/>
      <c r="F52" s="88"/>
      <c r="K52" s="99" t="str">
        <f>IF($P52=1,"",IF($D52='Programming 1'!$A$122,1,""))</f>
        <v/>
      </c>
      <c r="L52" s="99" t="str">
        <f>IF($P52=1,"",IF($D52='Programming 1'!$A$123,1,""))</f>
        <v/>
      </c>
      <c r="M52" s="99" t="str">
        <f>IF($P52=1,"",IF($D52='Programming 1'!$A$124,1,""))</f>
        <v/>
      </c>
      <c r="N52" s="99" t="str">
        <f>IF($P52=1,"",IF($D52='Programming 1'!$A$125,1,""))</f>
        <v/>
      </c>
      <c r="P52" s="68" t="str">
        <f t="shared" si="0"/>
        <v/>
      </c>
    </row>
    <row r="53" spans="1:16" ht="15.75" x14ac:dyDescent="0.25">
      <c r="A53" s="182" t="s">
        <v>347</v>
      </c>
      <c r="B53" s="375" t="s">
        <v>34</v>
      </c>
      <c r="C53" s="376"/>
      <c r="D53" s="114"/>
      <c r="E53" s="115"/>
      <c r="F53" s="88"/>
      <c r="K53" s="99" t="str">
        <f>IF($P53=1,"",IF($D53='Programming 1'!$A$122,1,""))</f>
        <v/>
      </c>
      <c r="L53" s="99" t="str">
        <f>IF($P53=1,"",IF($D53='Programming 1'!$A$123,1,""))</f>
        <v/>
      </c>
      <c r="M53" s="99" t="str">
        <f>IF($P53=1,"",IF($D53='Programming 1'!$A$124,1,""))</f>
        <v/>
      </c>
      <c r="N53" s="99" t="str">
        <f>IF($P53=1,"",IF($D53='Programming 1'!$A$125,1,""))</f>
        <v/>
      </c>
      <c r="P53" s="68" t="str">
        <f t="shared" si="0"/>
        <v/>
      </c>
    </row>
    <row r="54" spans="1:16" ht="15.75" x14ac:dyDescent="0.25">
      <c r="A54" s="182" t="s">
        <v>348</v>
      </c>
      <c r="B54" s="375" t="s">
        <v>35</v>
      </c>
      <c r="C54" s="376"/>
      <c r="D54" s="114"/>
      <c r="E54" s="115"/>
      <c r="F54" s="88"/>
      <c r="K54" s="99" t="str">
        <f>IF($P54=1,"",IF($D54='Programming 1'!$A$122,1,""))</f>
        <v/>
      </c>
      <c r="L54" s="99" t="str">
        <f>IF($P54=1,"",IF($D54='Programming 1'!$A$123,1,""))</f>
        <v/>
      </c>
      <c r="M54" s="99" t="str">
        <f>IF($P54=1,"",IF($D54='Programming 1'!$A$124,1,""))</f>
        <v/>
      </c>
      <c r="N54" s="99" t="str">
        <f>IF($P54=1,"",IF($D54='Programming 1'!$A$125,1,""))</f>
        <v/>
      </c>
      <c r="P54" s="68" t="str">
        <f t="shared" si="0"/>
        <v/>
      </c>
    </row>
    <row r="55" spans="1:16" ht="15.75" x14ac:dyDescent="0.25">
      <c r="A55" s="182" t="s">
        <v>349</v>
      </c>
      <c r="B55" s="377" t="s">
        <v>156</v>
      </c>
      <c r="C55" s="378"/>
      <c r="D55" s="118"/>
      <c r="E55" s="115"/>
      <c r="F55" s="259"/>
      <c r="K55" s="99" t="str">
        <f>IF($P55=1,"",IF($D55='Programming 1'!$A$122,1,""))</f>
        <v/>
      </c>
      <c r="L55" s="99" t="str">
        <f>IF($P55=1,"",IF($D55='Programming 1'!$A$123,1,""))</f>
        <v/>
      </c>
      <c r="M55" s="99" t="str">
        <f>IF($P55=1,"",IF($D55='Programming 1'!$A$124,1,""))</f>
        <v/>
      </c>
      <c r="N55" s="99" t="str">
        <f>IF($P55=1,"",IF($D55='Programming 1'!$A$125,1,""))</f>
        <v/>
      </c>
      <c r="P55" s="68"/>
    </row>
    <row r="56" spans="1:16" ht="15.75" customHeight="1" x14ac:dyDescent="0.25">
      <c r="A56" s="182" t="s">
        <v>350</v>
      </c>
      <c r="B56" s="379" t="s">
        <v>111</v>
      </c>
      <c r="C56" s="380"/>
      <c r="D56" s="118"/>
      <c r="E56" s="115"/>
      <c r="F56" s="78"/>
      <c r="K56" s="194" t="str">
        <f>IF($P56=1,"",IF($D56='Programming 1'!$A$3,1,""))</f>
        <v/>
      </c>
      <c r="L56" s="194" t="str">
        <f>IF($P56=1,"",IF($D56='Programming 1'!$A$4,1,""))</f>
        <v/>
      </c>
      <c r="M56" s="194" t="str">
        <f>IF($P56=1,"",IF($D56='Programming 1'!$A$5,1,""))</f>
        <v/>
      </c>
      <c r="N56" s="194" t="str">
        <f>IF($P56=1,"",IF($D56='Programming 1'!$A$6,1,""))</f>
        <v/>
      </c>
      <c r="O56" s="119"/>
      <c r="P56" s="68" t="str">
        <f t="shared" si="0"/>
        <v/>
      </c>
    </row>
    <row r="57" spans="1:16" ht="16.5" thickBot="1" x14ac:dyDescent="0.3">
      <c r="A57" s="182" t="s">
        <v>474</v>
      </c>
      <c r="B57" s="381" t="s">
        <v>77</v>
      </c>
      <c r="C57" s="382"/>
      <c r="D57" s="116"/>
      <c r="E57" s="115"/>
      <c r="F57" s="78"/>
      <c r="K57" s="194" t="str">
        <f>IF($P57=1,"",IF($D57='Programming 1'!$A$20,1,""))</f>
        <v/>
      </c>
      <c r="L57" s="194" t="str">
        <f>IF($P57=1,"",IF($D57='Programming 1'!$A$21,1,""))</f>
        <v/>
      </c>
      <c r="M57" s="194" t="str">
        <f>IF($P57=1,"",IF($D57='Programming 1'!$A$22,1,""))</f>
        <v/>
      </c>
      <c r="N57" s="194" t="str">
        <f>IF($P57=1,"",IF($D57='Programming 1'!$A$23,1,""))</f>
        <v/>
      </c>
      <c r="O57" s="119"/>
      <c r="P57" s="145" t="str">
        <f t="shared" si="0"/>
        <v/>
      </c>
    </row>
    <row r="58" spans="1:16" ht="16.5" customHeight="1" thickBot="1" x14ac:dyDescent="0.3">
      <c r="A58" s="356" t="s">
        <v>115</v>
      </c>
      <c r="B58" s="357"/>
      <c r="C58" s="357"/>
      <c r="D58" s="357"/>
      <c r="E58" s="357"/>
      <c r="F58" s="358"/>
      <c r="K58" s="99"/>
      <c r="L58" s="99"/>
      <c r="M58" s="99"/>
      <c r="N58" s="99"/>
    </row>
    <row r="59" spans="1:16" ht="15.75" thickBot="1" x14ac:dyDescent="0.3">
      <c r="A59" s="182" t="s">
        <v>351</v>
      </c>
      <c r="B59" s="349" t="s">
        <v>116</v>
      </c>
      <c r="C59" s="403"/>
      <c r="D59" s="120"/>
      <c r="E59" s="102"/>
      <c r="F59" s="260"/>
      <c r="K59" s="99" t="str">
        <f>IF($D$59='Programming 1'!$A$11,1,"")</f>
        <v/>
      </c>
      <c r="L59" s="99"/>
      <c r="M59" s="99"/>
      <c r="N59" s="99" t="str">
        <f>IF($D$59='Programming 1'!$A$10,1,"")</f>
        <v/>
      </c>
    </row>
    <row r="60" spans="1:16" ht="30.75" customHeight="1" thickBot="1" x14ac:dyDescent="0.3">
      <c r="A60" s="182"/>
      <c r="B60" s="339" t="s">
        <v>201</v>
      </c>
      <c r="C60" s="339"/>
      <c r="D60" s="340"/>
      <c r="E60" s="339"/>
      <c r="F60" s="87"/>
      <c r="K60" s="99"/>
      <c r="L60" s="99"/>
      <c r="M60" s="99"/>
      <c r="N60" s="99"/>
    </row>
    <row r="61" spans="1:16" x14ac:dyDescent="0.25">
      <c r="A61" s="182" t="s">
        <v>352</v>
      </c>
      <c r="B61" s="404" t="s">
        <v>154</v>
      </c>
      <c r="C61" s="405"/>
      <c r="D61" s="107"/>
      <c r="E61" s="102"/>
      <c r="F61" s="88"/>
      <c r="K61" s="99" t="str">
        <f>IF(D61='Programming 1'!$A$10,1,"")</f>
        <v/>
      </c>
      <c r="L61" s="99"/>
      <c r="M61" s="99"/>
      <c r="N61" s="99" t="str">
        <f>IF(D61='Programming 1'!$A$11,1,"")</f>
        <v/>
      </c>
    </row>
    <row r="62" spans="1:16" x14ac:dyDescent="0.25">
      <c r="A62" s="182" t="s">
        <v>353</v>
      </c>
      <c r="B62" s="405" t="s">
        <v>202</v>
      </c>
      <c r="C62" s="406"/>
      <c r="D62" s="108"/>
      <c r="E62" s="102"/>
      <c r="F62" s="88"/>
      <c r="K62" s="99" t="str">
        <f>IF(D62='Programming 1'!$A$10,1,"")</f>
        <v/>
      </c>
      <c r="L62" s="99"/>
      <c r="M62" s="99"/>
      <c r="N62" s="99" t="str">
        <f>IF(D62='Programming 1'!$A$11,1,"")</f>
        <v/>
      </c>
    </row>
    <row r="63" spans="1:16" x14ac:dyDescent="0.25">
      <c r="A63" s="182" t="s">
        <v>354</v>
      </c>
      <c r="B63" s="405" t="s">
        <v>203</v>
      </c>
      <c r="C63" s="406"/>
      <c r="D63" s="108"/>
      <c r="E63" s="102"/>
      <c r="F63" s="88"/>
      <c r="K63" s="99" t="str">
        <f>IF(D63='Programming 1'!$A$10,1,"")</f>
        <v/>
      </c>
      <c r="L63" s="99"/>
      <c r="M63" s="99"/>
      <c r="N63" s="99" t="str">
        <f>IF(D63='Programming 1'!$A$11,1,"")</f>
        <v/>
      </c>
    </row>
    <row r="64" spans="1:16" x14ac:dyDescent="0.25">
      <c r="A64" s="182" t="s">
        <v>355</v>
      </c>
      <c r="B64" s="399" t="s">
        <v>204</v>
      </c>
      <c r="C64" s="400"/>
      <c r="D64" s="108"/>
      <c r="E64" s="138"/>
      <c r="F64" s="88"/>
      <c r="K64" s="99" t="str">
        <f>IF(D64='Programming 1'!$A$10,1,"")</f>
        <v/>
      </c>
      <c r="L64" s="99"/>
      <c r="M64" s="99"/>
      <c r="N64" s="99" t="str">
        <f>IF(D64='Programming 1'!$A$11,1,"")</f>
        <v/>
      </c>
    </row>
    <row r="65" spans="1:15" x14ac:dyDescent="0.25">
      <c r="A65" s="182" t="s">
        <v>475</v>
      </c>
      <c r="B65" s="121" t="s">
        <v>460</v>
      </c>
      <c r="C65" s="234" t="s">
        <v>461</v>
      </c>
      <c r="D65" s="108"/>
      <c r="E65" s="138"/>
      <c r="F65" s="88"/>
      <c r="K65" s="99" t="str">
        <f>IF(D65='Programming 1'!$A$10,1,"")</f>
        <v/>
      </c>
      <c r="L65" s="99"/>
      <c r="M65" s="99"/>
      <c r="N65" s="99" t="str">
        <f>IF(D65='Programming 1'!$A$11,1,"")</f>
        <v/>
      </c>
    </row>
    <row r="66" spans="1:15" ht="15.75" thickBot="1" x14ac:dyDescent="0.3">
      <c r="A66" s="182" t="s">
        <v>476</v>
      </c>
      <c r="B66" s="121" t="s">
        <v>460</v>
      </c>
      <c r="C66" s="234" t="s">
        <v>461</v>
      </c>
      <c r="D66" s="109"/>
      <c r="E66" s="138"/>
      <c r="F66" s="88"/>
      <c r="K66" s="99" t="str">
        <f>IF(D66='Programming 1'!$A$10,1,"")</f>
        <v/>
      </c>
      <c r="L66" s="99"/>
      <c r="M66" s="99"/>
      <c r="N66" s="99" t="str">
        <f>IF(D66='Programming 1'!$A$11,1,"")</f>
        <v/>
      </c>
    </row>
    <row r="67" spans="1:15" ht="15.75" thickBot="1" x14ac:dyDescent="0.3">
      <c r="K67" s="240">
        <f>SUM(K6:K66)</f>
        <v>0</v>
      </c>
      <c r="L67" s="240">
        <f>SUM(L6:L66)</f>
        <v>0</v>
      </c>
      <c r="M67" s="240">
        <f t="shared" ref="M67:N67" si="1">SUM(M6:M66)</f>
        <v>0</v>
      </c>
      <c r="N67" s="241">
        <f t="shared" si="1"/>
        <v>0</v>
      </c>
      <c r="O67" s="120">
        <f>SUM(K67:N67)</f>
        <v>0</v>
      </c>
    </row>
  </sheetData>
  <mergeCells count="65">
    <mergeCell ref="B64:C64"/>
    <mergeCell ref="B6:C6"/>
    <mergeCell ref="B59:C59"/>
    <mergeCell ref="B61:C61"/>
    <mergeCell ref="B62:C62"/>
    <mergeCell ref="B63:C63"/>
    <mergeCell ref="B18:C18"/>
    <mergeCell ref="B19:C19"/>
    <mergeCell ref="B20:C20"/>
    <mergeCell ref="B21:C21"/>
    <mergeCell ref="B8:C8"/>
    <mergeCell ref="B9:C9"/>
    <mergeCell ref="B10:C10"/>
    <mergeCell ref="B11:C11"/>
    <mergeCell ref="B12:C12"/>
    <mergeCell ref="B13:C13"/>
    <mergeCell ref="B14:C14"/>
    <mergeCell ref="B36:C36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54:C54"/>
    <mergeCell ref="B55:C55"/>
    <mergeCell ref="B56:C56"/>
    <mergeCell ref="B57:C57"/>
    <mergeCell ref="B39:C39"/>
    <mergeCell ref="B40:C40"/>
    <mergeCell ref="B41:C41"/>
    <mergeCell ref="B42:C42"/>
    <mergeCell ref="B49:C49"/>
    <mergeCell ref="B50:C50"/>
    <mergeCell ref="B51:C51"/>
    <mergeCell ref="B52:C52"/>
    <mergeCell ref="B53:C53"/>
    <mergeCell ref="A5:F5"/>
    <mergeCell ref="E3:F3"/>
    <mergeCell ref="A1:F1"/>
    <mergeCell ref="A2:F2"/>
    <mergeCell ref="A3:D3"/>
    <mergeCell ref="A4:B4"/>
    <mergeCell ref="B60:E60"/>
    <mergeCell ref="B7:E7"/>
    <mergeCell ref="B16:E16"/>
    <mergeCell ref="B37:E37"/>
    <mergeCell ref="B38:E38"/>
    <mergeCell ref="B43:E43"/>
    <mergeCell ref="B22:E22"/>
    <mergeCell ref="B17:E17"/>
    <mergeCell ref="A15:F15"/>
    <mergeCell ref="A35:F35"/>
    <mergeCell ref="A58:F58"/>
    <mergeCell ref="B44:C44"/>
    <mergeCell ref="B45:C45"/>
    <mergeCell ref="B46:C46"/>
    <mergeCell ref="B47:C47"/>
    <mergeCell ref="B48:C48"/>
  </mergeCells>
  <conditionalFormatting sqref="E44:E57 E18:E21 E23:E34 E39:E42">
    <cfRule type="expression" dxfId="195" priority="39">
      <formula>$K18=1</formula>
    </cfRule>
  </conditionalFormatting>
  <conditionalFormatting sqref="E44:E57 E18:E21 E23:E34 E39:E42">
    <cfRule type="expression" dxfId="194" priority="38">
      <formula>$L18=1</formula>
    </cfRule>
  </conditionalFormatting>
  <conditionalFormatting sqref="E44:E57 E18:E21 E23:E34 E39:E42">
    <cfRule type="expression" dxfId="193" priority="37">
      <formula>$M18=1</formula>
    </cfRule>
  </conditionalFormatting>
  <conditionalFormatting sqref="E44:E57 E18:E21 E23:E34 E39:E42">
    <cfRule type="expression" dxfId="192" priority="36">
      <formula>$N18=1</formula>
    </cfRule>
  </conditionalFormatting>
  <conditionalFormatting sqref="E36">
    <cfRule type="expression" dxfId="191" priority="35">
      <formula>$K36=1</formula>
    </cfRule>
  </conditionalFormatting>
  <conditionalFormatting sqref="E36">
    <cfRule type="expression" dxfId="190" priority="34">
      <formula>$L36=1</formula>
    </cfRule>
  </conditionalFormatting>
  <conditionalFormatting sqref="E36">
    <cfRule type="expression" dxfId="189" priority="33">
      <formula>$M36=1</formula>
    </cfRule>
  </conditionalFormatting>
  <conditionalFormatting sqref="E36">
    <cfRule type="expression" dxfId="188" priority="32">
      <formula>$N36=1</formula>
    </cfRule>
  </conditionalFormatting>
  <conditionalFormatting sqref="E59">
    <cfRule type="expression" dxfId="187" priority="23">
      <formula>$K59=1</formula>
    </cfRule>
  </conditionalFormatting>
  <conditionalFormatting sqref="E59">
    <cfRule type="expression" dxfId="186" priority="22">
      <formula>$L59=1</formula>
    </cfRule>
  </conditionalFormatting>
  <conditionalFormatting sqref="E59">
    <cfRule type="expression" dxfId="185" priority="21">
      <formula>$M59=1</formula>
    </cfRule>
  </conditionalFormatting>
  <conditionalFormatting sqref="E59">
    <cfRule type="expression" dxfId="184" priority="20">
      <formula>$N59=1</formula>
    </cfRule>
  </conditionalFormatting>
  <conditionalFormatting sqref="E6">
    <cfRule type="expression" dxfId="183" priority="12">
      <formula>$N6=1</formula>
    </cfRule>
  </conditionalFormatting>
  <conditionalFormatting sqref="E6">
    <cfRule type="expression" dxfId="182" priority="15">
      <formula>$K6=1</formula>
    </cfRule>
  </conditionalFormatting>
  <conditionalFormatting sqref="E6">
    <cfRule type="expression" dxfId="181" priority="14">
      <formula>$L6=1</formula>
    </cfRule>
  </conditionalFormatting>
  <conditionalFormatting sqref="E6">
    <cfRule type="expression" dxfId="180" priority="13">
      <formula>$M6=1</formula>
    </cfRule>
  </conditionalFormatting>
  <conditionalFormatting sqref="D23:D34 D18:D21">
    <cfRule type="expression" dxfId="179" priority="11">
      <formula>$D$16="None at all"</formula>
    </cfRule>
  </conditionalFormatting>
  <conditionalFormatting sqref="D8:D14">
    <cfRule type="expression" dxfId="178" priority="44">
      <formula>#REF!=1</formula>
    </cfRule>
    <cfRule type="expression" dxfId="177" priority="45">
      <formula>#REF!=1</formula>
    </cfRule>
    <cfRule type="expression" dxfId="176" priority="46">
      <formula>#REF!=1</formula>
    </cfRule>
    <cfRule type="expression" dxfId="175" priority="47">
      <formula>#REF!=1</formula>
    </cfRule>
  </conditionalFormatting>
  <conditionalFormatting sqref="K6:N66">
    <cfRule type="expression" dxfId="174" priority="10">
      <formula>NOT(ISBLANK(K6))</formula>
    </cfRule>
  </conditionalFormatting>
  <conditionalFormatting sqref="E8:E14">
    <cfRule type="expression" dxfId="173" priority="9">
      <formula>$K8=1</formula>
    </cfRule>
  </conditionalFormatting>
  <conditionalFormatting sqref="E8:E14">
    <cfRule type="expression" dxfId="172" priority="8">
      <formula>$L8=1</formula>
    </cfRule>
  </conditionalFormatting>
  <conditionalFormatting sqref="E8:E14">
    <cfRule type="expression" dxfId="171" priority="7">
      <formula>$M8=1</formula>
    </cfRule>
  </conditionalFormatting>
  <conditionalFormatting sqref="E8:E14">
    <cfRule type="expression" dxfId="170" priority="6">
      <formula>$N8=1</formula>
    </cfRule>
  </conditionalFormatting>
  <conditionalFormatting sqref="E61:E66">
    <cfRule type="expression" dxfId="169" priority="5">
      <formula>$K61=1</formula>
    </cfRule>
  </conditionalFormatting>
  <conditionalFormatting sqref="E61:E66">
    <cfRule type="expression" dxfId="168" priority="4">
      <formula>$L61=1</formula>
    </cfRule>
  </conditionalFormatting>
  <conditionalFormatting sqref="E61:E66">
    <cfRule type="expression" dxfId="167" priority="3">
      <formula>$M61=1</formula>
    </cfRule>
  </conditionalFormatting>
  <conditionalFormatting sqref="E61:E66">
    <cfRule type="expression" dxfId="166" priority="2">
      <formula>$N61=1</formula>
    </cfRule>
  </conditionalFormatting>
  <dataValidations count="1">
    <dataValidation showInputMessage="1" showErrorMessage="1" sqref="F22 F38 F16"/>
  </dataValidations>
  <pageMargins left="0.7" right="0.7" top="0.75" bottom="0.75" header="0.3" footer="0.3"/>
  <pageSetup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957FC337-9037-425A-8E01-C79F26DF3664}">
            <xm:f>$D$36='Programming 1'!$A$11</xm:f>
            <x14:dxf>
              <fill>
                <patternFill>
                  <bgColor theme="0" tint="-0.14996795556505021"/>
                </patternFill>
              </fill>
            </x14:dxf>
          </x14:cfRule>
          <xm:sqref>D39:D42 D44:D57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>
          <x14:formula1>
            <xm:f>'Programming 1'!$A$83:$A$87</xm:f>
          </x14:formula1>
          <xm:sqref>D23:D34</xm:sqref>
        </x14:dataValidation>
        <x14:dataValidation type="list" showInputMessage="1" showErrorMessage="1">
          <x14:formula1>
            <xm:f>'Programming 1'!$A$2:$A$6</xm:f>
          </x14:formula1>
          <xm:sqref>D56</xm:sqref>
        </x14:dataValidation>
        <x14:dataValidation type="list" showInputMessage="1" showErrorMessage="1">
          <x14:formula1>
            <xm:f>'Programming 1'!$A$19:$A$23</xm:f>
          </x14:formula1>
          <xm:sqref>D57</xm:sqref>
        </x14:dataValidation>
        <x14:dataValidation type="list" allowBlank="1" showInputMessage="1" showErrorMessage="1">
          <x14:formula1>
            <xm:f>'Programming 1'!$A$9:$A$11</xm:f>
          </x14:formula1>
          <xm:sqref>D36 D59 D8:D14 D61:D66</xm:sqref>
        </x14:dataValidation>
        <x14:dataValidation type="list" allowBlank="1" showErrorMessage="1">
          <x14:formula1>
            <xm:f>'Programming 1'!$A$9:$A$11</xm:f>
          </x14:formula1>
          <xm:sqref>D6</xm:sqref>
        </x14:dataValidation>
        <x14:dataValidation type="list" showInputMessage="1" showErrorMessage="1">
          <x14:formula1>
            <xm:f>'Programming 1'!$A$83:$A$87</xm:f>
          </x14:formula1>
          <xm:sqref>D18:D21</xm:sqref>
        </x14:dataValidation>
        <x14:dataValidation type="list" allowBlank="1" showInputMessage="1" showErrorMessage="1">
          <x14:formula1>
            <xm:f>'Programming 1'!$A$121:$A$125</xm:f>
          </x14:formula1>
          <xm:sqref>D39:D42 D44:D55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theme="6" tint="0.39997558519241921"/>
  </sheetPr>
  <dimension ref="A1:O38"/>
  <sheetViews>
    <sheetView topLeftCell="A14" workbookViewId="0">
      <selection sqref="A1:F1"/>
    </sheetView>
  </sheetViews>
  <sheetFormatPr defaultRowHeight="15" x14ac:dyDescent="0.25"/>
  <cols>
    <col min="1" max="1" width="6.42578125" style="73" bestFit="1" customWidth="1"/>
    <col min="2" max="2" width="35.7109375" style="73" customWidth="1"/>
    <col min="3" max="3" width="30.42578125" style="73" customWidth="1"/>
    <col min="4" max="4" width="15.85546875" style="73" customWidth="1"/>
    <col min="5" max="5" width="12.7109375" style="73" customWidth="1"/>
    <col min="6" max="6" width="36.85546875" style="73" customWidth="1"/>
    <col min="7" max="7" width="5.5703125" style="73" customWidth="1"/>
    <col min="8" max="8" width="0.85546875" style="73" customWidth="1"/>
    <col min="9" max="9" width="0.7109375" style="73" customWidth="1"/>
    <col min="10" max="13" width="9.140625" style="73" hidden="1" customWidth="1"/>
    <col min="14" max="14" width="3.5703125" style="73" hidden="1" customWidth="1"/>
    <col min="15" max="15" width="9.140625" style="73" hidden="1" customWidth="1"/>
    <col min="16" max="16384" width="9.140625" style="73"/>
  </cols>
  <sheetData>
    <row r="1" spans="1:15" ht="27" customHeight="1" x14ac:dyDescent="0.25">
      <c r="A1" s="366" t="s">
        <v>480</v>
      </c>
      <c r="B1" s="367"/>
      <c r="C1" s="367"/>
      <c r="D1" s="367"/>
      <c r="E1" s="367"/>
      <c r="F1" s="368"/>
      <c r="G1" s="146"/>
      <c r="H1" s="146"/>
      <c r="I1" s="146"/>
      <c r="J1" s="174" t="s">
        <v>252</v>
      </c>
      <c r="K1" s="175"/>
      <c r="L1" s="175"/>
      <c r="M1" s="175"/>
      <c r="N1" s="175"/>
      <c r="O1" s="175"/>
    </row>
    <row r="2" spans="1:15" ht="40.5" customHeight="1" x14ac:dyDescent="0.25">
      <c r="A2" s="413" t="s">
        <v>483</v>
      </c>
      <c r="B2" s="414"/>
      <c r="C2" s="414"/>
      <c r="D2" s="414"/>
      <c r="E2" s="414"/>
      <c r="F2" s="415"/>
      <c r="G2" s="146"/>
      <c r="H2" s="146"/>
      <c r="I2" s="146"/>
    </row>
    <row r="3" spans="1:15" ht="23.25" customHeight="1" x14ac:dyDescent="0.3">
      <c r="A3" s="364" t="s">
        <v>20</v>
      </c>
      <c r="B3" s="372"/>
      <c r="C3" s="372"/>
      <c r="D3" s="365"/>
      <c r="E3" s="412" t="s">
        <v>13</v>
      </c>
      <c r="F3" s="412"/>
    </row>
    <row r="4" spans="1:15" s="93" customFormat="1" ht="18.75" x14ac:dyDescent="0.25">
      <c r="A4" s="373" t="s">
        <v>11</v>
      </c>
      <c r="B4" s="416"/>
      <c r="C4" s="374"/>
      <c r="D4" s="92" t="s">
        <v>18</v>
      </c>
      <c r="E4" s="92" t="s">
        <v>0</v>
      </c>
      <c r="F4" s="91" t="s">
        <v>12</v>
      </c>
    </row>
    <row r="5" spans="1:15" ht="16.5" customHeight="1" thickBot="1" x14ac:dyDescent="0.3">
      <c r="A5" s="361" t="s">
        <v>128</v>
      </c>
      <c r="B5" s="362"/>
      <c r="C5" s="362"/>
      <c r="D5" s="362"/>
      <c r="E5" s="362"/>
      <c r="F5" s="363"/>
      <c r="J5" s="73" t="s">
        <v>70</v>
      </c>
      <c r="K5" s="73" t="s">
        <v>71</v>
      </c>
      <c r="L5" s="73" t="s">
        <v>72</v>
      </c>
      <c r="M5" s="90" t="s">
        <v>73</v>
      </c>
    </row>
    <row r="6" spans="1:15" x14ac:dyDescent="0.25">
      <c r="A6" s="182" t="s">
        <v>356</v>
      </c>
      <c r="B6" s="307" t="s">
        <v>38</v>
      </c>
      <c r="C6" s="308"/>
      <c r="D6" s="130"/>
      <c r="E6" s="102"/>
      <c r="F6" s="78"/>
      <c r="J6" s="124" t="str">
        <f>IF(D6='Programming 1'!$A$10,1,"")</f>
        <v/>
      </c>
      <c r="K6" s="124"/>
      <c r="L6" s="124"/>
      <c r="M6" s="124" t="str">
        <f>IF(D6='Programming 1'!$A$11,1,"")</f>
        <v/>
      </c>
    </row>
    <row r="7" spans="1:15" x14ac:dyDescent="0.25">
      <c r="A7" s="182" t="s">
        <v>357</v>
      </c>
      <c r="B7" s="307" t="s">
        <v>39</v>
      </c>
      <c r="C7" s="308"/>
      <c r="D7" s="108"/>
      <c r="E7" s="102"/>
      <c r="F7" s="78"/>
      <c r="J7" s="68" t="str">
        <f>IF(D7='Programming 1'!$A$10,1,"")</f>
        <v/>
      </c>
      <c r="K7" s="68"/>
      <c r="L7" s="68"/>
      <c r="M7" s="68" t="str">
        <f>IF(D7='Programming 1'!$A$11,1,"")</f>
        <v/>
      </c>
    </row>
    <row r="8" spans="1:15" x14ac:dyDescent="0.25">
      <c r="A8" s="182" t="s">
        <v>358</v>
      </c>
      <c r="B8" s="307" t="s">
        <v>40</v>
      </c>
      <c r="C8" s="308"/>
      <c r="D8" s="108"/>
      <c r="E8" s="102"/>
      <c r="F8" s="78"/>
      <c r="J8" s="68" t="str">
        <f>IF(D8='Programming 1'!$A$10,1,"")</f>
        <v/>
      </c>
      <c r="K8" s="68"/>
      <c r="L8" s="68"/>
      <c r="M8" s="68" t="str">
        <f>IF(D8='Programming 1'!$A$11,1,"")</f>
        <v/>
      </c>
    </row>
    <row r="9" spans="1:15" x14ac:dyDescent="0.25">
      <c r="A9" s="182" t="s">
        <v>359</v>
      </c>
      <c r="B9" s="307" t="s">
        <v>41</v>
      </c>
      <c r="C9" s="308"/>
      <c r="D9" s="108"/>
      <c r="E9" s="102"/>
      <c r="F9" s="78"/>
      <c r="J9" s="68" t="str">
        <f>IF($D9='Programming 1'!$A$3,1,"")</f>
        <v/>
      </c>
      <c r="K9" s="68" t="str">
        <f>IF($D9='Programming 1'!$A$4,1,"")</f>
        <v/>
      </c>
      <c r="L9" s="68" t="str">
        <f>IF($D9='Programming 1'!$A$5,1,"")</f>
        <v/>
      </c>
      <c r="M9" s="68" t="str">
        <f>IF($D9='Programming 1'!$A$6,1,"")</f>
        <v/>
      </c>
    </row>
    <row r="10" spans="1:15" ht="15.75" thickBot="1" x14ac:dyDescent="0.3">
      <c r="A10" s="182" t="s">
        <v>360</v>
      </c>
      <c r="B10" s="307" t="s">
        <v>42</v>
      </c>
      <c r="C10" s="308"/>
      <c r="D10" s="109"/>
      <c r="E10" s="102"/>
      <c r="F10" s="78"/>
      <c r="J10" s="68" t="str">
        <f>IF($D10='Programming 1'!$A$3,1,"")</f>
        <v/>
      </c>
      <c r="K10" s="68" t="str">
        <f>IF($D10='Programming 1'!$A$4,1,"")</f>
        <v/>
      </c>
      <c r="L10" s="68" t="str">
        <f>IF($D10='Programming 1'!$A$5,1,"")</f>
        <v/>
      </c>
      <c r="M10" s="68" t="str">
        <f>IF($D10='Programming 1'!$A$6,1,"")</f>
        <v/>
      </c>
    </row>
    <row r="11" spans="1:15" s="104" customFormat="1" ht="30.75" customHeight="1" thickBot="1" x14ac:dyDescent="0.3">
      <c r="A11" s="356" t="s">
        <v>129</v>
      </c>
      <c r="B11" s="357"/>
      <c r="C11" s="357"/>
      <c r="D11" s="357"/>
      <c r="E11" s="357"/>
      <c r="F11" s="358"/>
      <c r="J11" s="132"/>
      <c r="K11" s="132"/>
      <c r="L11" s="132"/>
      <c r="M11" s="132"/>
    </row>
    <row r="12" spans="1:15" ht="15.75" x14ac:dyDescent="0.25">
      <c r="A12" s="182" t="s">
        <v>361</v>
      </c>
      <c r="B12" s="402" t="s">
        <v>38</v>
      </c>
      <c r="C12" s="411"/>
      <c r="D12" s="134"/>
      <c r="E12" s="102"/>
      <c r="F12" s="78"/>
      <c r="J12" s="68" t="str">
        <f>IF(D12='Programming 1'!$A$10,1,"")</f>
        <v/>
      </c>
      <c r="K12" s="68"/>
      <c r="L12" s="68"/>
      <c r="M12" s="68" t="str">
        <f>IF(D12='Programming 1'!$A$11,1,"")</f>
        <v/>
      </c>
    </row>
    <row r="13" spans="1:15" ht="15.75" x14ac:dyDescent="0.25">
      <c r="A13" s="182" t="s">
        <v>362</v>
      </c>
      <c r="B13" s="402" t="s">
        <v>39</v>
      </c>
      <c r="C13" s="411"/>
      <c r="D13" s="136"/>
      <c r="E13" s="102"/>
      <c r="F13" s="78"/>
      <c r="J13" s="68" t="str">
        <f>IF(D13='Programming 1'!$A$10,1,"")</f>
        <v/>
      </c>
      <c r="K13" s="68"/>
      <c r="L13" s="68"/>
      <c r="M13" s="68" t="str">
        <f>IF(D13='Programming 1'!$A$11,1,"")</f>
        <v/>
      </c>
    </row>
    <row r="14" spans="1:15" ht="15.75" x14ac:dyDescent="0.25">
      <c r="A14" s="182" t="s">
        <v>363</v>
      </c>
      <c r="B14" s="402" t="s">
        <v>43</v>
      </c>
      <c r="C14" s="411"/>
      <c r="D14" s="136"/>
      <c r="E14" s="102"/>
      <c r="F14" s="78"/>
      <c r="J14" s="68" t="str">
        <f>IF(D14='Programming 1'!$A$10,1,"")</f>
        <v/>
      </c>
      <c r="K14" s="68"/>
      <c r="L14" s="68"/>
      <c r="M14" s="68" t="str">
        <f>IF(D14='Programming 1'!$A$11,1,"")</f>
        <v/>
      </c>
    </row>
    <row r="15" spans="1:15" ht="15.75" x14ac:dyDescent="0.25">
      <c r="A15" s="182" t="s">
        <v>364</v>
      </c>
      <c r="B15" s="402" t="s">
        <v>41</v>
      </c>
      <c r="C15" s="411"/>
      <c r="D15" s="136"/>
      <c r="E15" s="102"/>
      <c r="F15" s="78"/>
      <c r="J15" s="68" t="str">
        <f>IF($D15='Programming 1'!$A$3,1,"")</f>
        <v/>
      </c>
      <c r="K15" s="68" t="str">
        <f>IF($D15='Programming 1'!$A$4,1,"")</f>
        <v/>
      </c>
      <c r="L15" s="68" t="str">
        <f>IF($D15='Programming 1'!$A$5,1,"")</f>
        <v/>
      </c>
      <c r="M15" s="68" t="str">
        <f>IF($D15='Programming 1'!$A$6,1,"")</f>
        <v/>
      </c>
    </row>
    <row r="16" spans="1:15" ht="15.75" x14ac:dyDescent="0.25">
      <c r="A16" s="182" t="s">
        <v>365</v>
      </c>
      <c r="B16" s="402" t="s">
        <v>42</v>
      </c>
      <c r="C16" s="411"/>
      <c r="D16" s="136"/>
      <c r="E16" s="102"/>
      <c r="F16" s="78"/>
      <c r="J16" s="68" t="str">
        <f>IF($D16='Programming 1'!$A$3,1,"")</f>
        <v/>
      </c>
      <c r="K16" s="68" t="str">
        <f>IF($D16='Programming 1'!$A$4,1,"")</f>
        <v/>
      </c>
      <c r="L16" s="68" t="str">
        <f>IF($D16='Programming 1'!$A$5,1,"")</f>
        <v/>
      </c>
      <c r="M16" s="68" t="str">
        <f>IF($D16='Programming 1'!$A$6,1,"")</f>
        <v/>
      </c>
    </row>
    <row r="17" spans="1:15" ht="15.75" x14ac:dyDescent="0.25">
      <c r="A17" s="182" t="s">
        <v>366</v>
      </c>
      <c r="B17" s="402" t="s">
        <v>104</v>
      </c>
      <c r="C17" s="411"/>
      <c r="D17" s="108"/>
      <c r="E17" s="102"/>
      <c r="F17" s="78"/>
      <c r="J17" s="68" t="str">
        <f>IF($D17='Programming 1'!$A$3,1,"")</f>
        <v/>
      </c>
      <c r="K17" s="68" t="str">
        <f>IF($D17='Programming 1'!$A$4,1,"")</f>
        <v/>
      </c>
      <c r="L17" s="68" t="str">
        <f>IF($D17='Programming 1'!$A$5,1,"")</f>
        <v/>
      </c>
      <c r="M17" s="68" t="str">
        <f>IF($D17='Programming 1'!$A$6,1,"")</f>
        <v/>
      </c>
    </row>
    <row r="18" spans="1:15" ht="15.75" customHeight="1" x14ac:dyDescent="0.25">
      <c r="A18" s="182" t="s">
        <v>367</v>
      </c>
      <c r="B18" s="402" t="s">
        <v>105</v>
      </c>
      <c r="C18" s="411"/>
      <c r="D18" s="108"/>
      <c r="E18" s="102"/>
      <c r="F18" s="78"/>
      <c r="J18" s="68" t="str">
        <f>IF($D18='Programming 1'!$A$3,1,"")</f>
        <v/>
      </c>
      <c r="K18" s="68" t="str">
        <f>IF($D18='Programming 1'!$A$4,1,"")</f>
        <v/>
      </c>
      <c r="L18" s="68" t="str">
        <f>IF($D18='Programming 1'!$A$5,1,"")</f>
        <v/>
      </c>
      <c r="M18" s="68" t="str">
        <f>IF($D18='Programming 1'!$A$6,1,"")</f>
        <v/>
      </c>
    </row>
    <row r="19" spans="1:15" ht="31.5" x14ac:dyDescent="0.25">
      <c r="A19" s="182" t="s">
        <v>368</v>
      </c>
      <c r="B19" s="133" t="s">
        <v>82</v>
      </c>
      <c r="C19" s="157" t="s">
        <v>461</v>
      </c>
      <c r="D19" s="108"/>
      <c r="E19" s="102"/>
      <c r="F19" s="78"/>
      <c r="J19" s="68" t="str">
        <f>IF($D19='Programming 1'!$A$3,1,"")</f>
        <v/>
      </c>
      <c r="K19" s="68" t="str">
        <f>IF($D19='Programming 1'!$A$4,1,"")</f>
        <v/>
      </c>
      <c r="L19" s="68" t="str">
        <f>IF($D19='Programming 1'!$A$5,1,"")</f>
        <v/>
      </c>
      <c r="M19" s="68" t="str">
        <f>IF($D19='Programming 1'!$A$6,1,"")</f>
        <v/>
      </c>
    </row>
    <row r="20" spans="1:15" ht="42" customHeight="1" thickBot="1" x14ac:dyDescent="0.3">
      <c r="A20" s="182" t="s">
        <v>369</v>
      </c>
      <c r="B20" s="133" t="s">
        <v>82</v>
      </c>
      <c r="C20" s="157" t="s">
        <v>461</v>
      </c>
      <c r="D20" s="109"/>
      <c r="E20" s="102"/>
      <c r="F20" s="78"/>
      <c r="J20" s="68" t="str">
        <f>IF($D20='Programming 1'!$A$3,1,"")</f>
        <v/>
      </c>
      <c r="K20" s="68" t="str">
        <f>IF($D20='Programming 1'!$A$4,1,"")</f>
        <v/>
      </c>
      <c r="L20" s="68" t="str">
        <f>IF($D20='Programming 1'!$A$5,1,"")</f>
        <v/>
      </c>
      <c r="M20" s="68" t="str">
        <f>IF($D20='Programming 1'!$A$6,1,"")</f>
        <v/>
      </c>
    </row>
    <row r="21" spans="1:15" ht="30.75" customHeight="1" thickBot="1" x14ac:dyDescent="0.3">
      <c r="A21" s="356" t="s">
        <v>130</v>
      </c>
      <c r="B21" s="357"/>
      <c r="C21" s="357"/>
      <c r="D21" s="357"/>
      <c r="E21" s="357"/>
      <c r="F21" s="358"/>
      <c r="J21" s="68"/>
      <c r="K21" s="68"/>
      <c r="L21" s="68"/>
      <c r="M21" s="68"/>
    </row>
    <row r="22" spans="1:15" ht="15.75" customHeight="1" x14ac:dyDescent="0.25">
      <c r="A22" s="182" t="s">
        <v>370</v>
      </c>
      <c r="B22" s="389" t="s">
        <v>44</v>
      </c>
      <c r="C22" s="390"/>
      <c r="D22" s="107"/>
      <c r="E22" s="102"/>
      <c r="F22" s="78"/>
      <c r="J22" s="68" t="str">
        <f>IF($D22='Programming 1'!$A$3,1,"")</f>
        <v/>
      </c>
      <c r="K22" s="68" t="str">
        <f>IF($D22='Programming 1'!$A$4,1,"")</f>
        <v/>
      </c>
      <c r="L22" s="68" t="str">
        <f>IF($D22='Programming 1'!$A$5,1,"")</f>
        <v/>
      </c>
      <c r="M22" s="68" t="str">
        <f>IF($D22='Programming 1'!$A$6,1,"")</f>
        <v/>
      </c>
      <c r="O22" s="73" t="s">
        <v>439</v>
      </c>
    </row>
    <row r="23" spans="1:15" ht="15.75" x14ac:dyDescent="0.25">
      <c r="A23" s="182" t="s">
        <v>371</v>
      </c>
      <c r="B23" s="389" t="s">
        <v>45</v>
      </c>
      <c r="C23" s="390"/>
      <c r="D23" s="108"/>
      <c r="E23" s="102"/>
      <c r="F23" s="78"/>
      <c r="J23" s="68" t="str">
        <f>IF($O23=1,"",IF(D23='Programming 1'!$A$10,1,""))</f>
        <v/>
      </c>
      <c r="K23" s="68"/>
      <c r="L23" s="68"/>
      <c r="M23" s="68" t="str">
        <f>IF($O23=1,"",IF(D23='Programming 1'!$A$11,1,""))</f>
        <v/>
      </c>
      <c r="O23" s="124" t="str">
        <f>IF($M$22=1,1,"")</f>
        <v/>
      </c>
    </row>
    <row r="24" spans="1:15" ht="32.25" customHeight="1" thickBot="1" x14ac:dyDescent="0.3">
      <c r="A24" s="182" t="s">
        <v>372</v>
      </c>
      <c r="B24" s="389" t="s">
        <v>46</v>
      </c>
      <c r="C24" s="390"/>
      <c r="D24" s="109"/>
      <c r="E24" s="102"/>
      <c r="F24" s="80"/>
      <c r="J24" s="68" t="str">
        <f>IF($O23=1,"",IF($D24='Programming 1'!$A$3,1,""))</f>
        <v/>
      </c>
      <c r="K24" s="68" t="str">
        <f>IF($O23=1,"",IF($D24='Programming 1'!$A$4,1,""))</f>
        <v/>
      </c>
      <c r="L24" s="68" t="str">
        <f>IF($O23=1,"",IF($D24='Programming 1'!$A$5,1,""))</f>
        <v/>
      </c>
      <c r="M24" s="68" t="str">
        <f>IF($O23=1,"",IF($D24='Programming 1'!$A$6,1,""))</f>
        <v/>
      </c>
      <c r="O24" s="145" t="str">
        <f>IF($M$22=1,1,"")</f>
        <v/>
      </c>
    </row>
    <row r="25" spans="1:15" ht="16.5" customHeight="1" thickBot="1" x14ac:dyDescent="0.3">
      <c r="A25" s="356" t="s">
        <v>131</v>
      </c>
      <c r="B25" s="357"/>
      <c r="C25" s="357"/>
      <c r="D25" s="357"/>
      <c r="E25" s="357"/>
      <c r="F25" s="358"/>
      <c r="J25" s="68"/>
      <c r="K25" s="68"/>
      <c r="L25" s="68"/>
      <c r="M25" s="68"/>
    </row>
    <row r="26" spans="1:15" ht="15.75" x14ac:dyDescent="0.25">
      <c r="A26" s="182" t="s">
        <v>373</v>
      </c>
      <c r="B26" s="389" t="s">
        <v>107</v>
      </c>
      <c r="C26" s="390"/>
      <c r="D26" s="107"/>
      <c r="E26" s="102"/>
      <c r="F26" s="78"/>
      <c r="J26" s="68" t="str">
        <f>IF(D26='Programming 1'!$A$10,1,"")</f>
        <v/>
      </c>
      <c r="K26" s="68"/>
      <c r="L26" s="68"/>
      <c r="M26" s="68" t="str">
        <f>IF(D26='Programming 1'!$A$11,1,"")</f>
        <v/>
      </c>
    </row>
    <row r="27" spans="1:15" ht="15.75" x14ac:dyDescent="0.25">
      <c r="A27" s="182" t="s">
        <v>374</v>
      </c>
      <c r="B27" s="389" t="s">
        <v>47</v>
      </c>
      <c r="C27" s="390"/>
      <c r="D27" s="108"/>
      <c r="E27" s="102"/>
      <c r="F27" s="78"/>
      <c r="J27" s="68" t="str">
        <f>IF($D27='Programming 1'!$A$3,1,"")</f>
        <v/>
      </c>
      <c r="K27" s="68" t="str">
        <f>IF($D27='Programming 1'!$A$4,1,"")</f>
        <v/>
      </c>
      <c r="L27" s="68" t="str">
        <f>IF($D27='Programming 1'!$A$5,1,"")</f>
        <v/>
      </c>
      <c r="M27" s="68" t="str">
        <f>IF($D27='Programming 1'!$A$6,1,"")</f>
        <v/>
      </c>
    </row>
    <row r="28" spans="1:15" ht="15.75" x14ac:dyDescent="0.25">
      <c r="A28" s="182" t="s">
        <v>375</v>
      </c>
      <c r="B28" s="389" t="s">
        <v>48</v>
      </c>
      <c r="C28" s="390"/>
      <c r="D28" s="108"/>
      <c r="E28" s="102"/>
      <c r="F28" s="78"/>
      <c r="J28" s="158" t="str">
        <f>IF($D28='Programming 1'!$A$3,1,"")</f>
        <v/>
      </c>
      <c r="K28" s="158" t="str">
        <f>IF($D28='Programming 1'!$A$4,1,"")</f>
        <v/>
      </c>
      <c r="L28" s="158" t="str">
        <f>IF($D28='Programming 1'!$A$5,1,"")</f>
        <v/>
      </c>
      <c r="M28" s="158" t="str">
        <f>IF($D28='Programming 1'!$A$6,1,"")</f>
        <v/>
      </c>
    </row>
    <row r="29" spans="1:15" ht="15.75" x14ac:dyDescent="0.25">
      <c r="A29" s="182" t="s">
        <v>376</v>
      </c>
      <c r="B29" s="423" t="s">
        <v>36</v>
      </c>
      <c r="C29" s="424"/>
      <c r="D29" s="153"/>
      <c r="E29" s="97"/>
      <c r="F29" s="124"/>
      <c r="J29" s="152" t="str">
        <f>IF($D29='Programming 1'!$A$57,1,"")</f>
        <v/>
      </c>
      <c r="K29" s="152" t="str">
        <f>IF($D29='Programming 1'!$A$58,1,"")</f>
        <v/>
      </c>
      <c r="L29" s="152" t="str">
        <f>IF($D29='Programming 1'!$A$59,1,"")</f>
        <v/>
      </c>
      <c r="M29" s="152" t="str">
        <f>IF($D29='Programming 1'!$A$60,1,"")</f>
        <v/>
      </c>
    </row>
    <row r="30" spans="1:15" ht="15.75" customHeight="1" x14ac:dyDescent="0.25">
      <c r="A30" s="417" t="s">
        <v>132</v>
      </c>
      <c r="B30" s="418"/>
      <c r="C30" s="418"/>
      <c r="D30" s="418"/>
      <c r="E30" s="418"/>
      <c r="F30" s="419"/>
      <c r="J30" s="68"/>
      <c r="K30" s="68"/>
      <c r="L30" s="68"/>
      <c r="M30" s="68"/>
    </row>
    <row r="31" spans="1:15" ht="15.75" customHeight="1" x14ac:dyDescent="0.25">
      <c r="A31" s="182"/>
      <c r="B31" s="421" t="s">
        <v>49</v>
      </c>
      <c r="C31" s="422"/>
      <c r="D31" s="159" t="str">
        <f>IF(AND(OR($D$22='Programming 1'!$A$3,$D$22='Programming 1'!$A$4,$D$22='Programming 1'!$A$5),$D$23='Programming 1'!$A$10),'Programming 1'!$A$10,IF(OR($D$22='Programming 1'!$A$6,$D$23='Programming 1'!$A$11),'Programming 1'!$A$11,""))</f>
        <v/>
      </c>
      <c r="E31" s="242"/>
      <c r="F31" s="145"/>
      <c r="J31" s="68"/>
      <c r="K31" s="68"/>
      <c r="L31" s="68"/>
      <c r="M31" s="68"/>
      <c r="O31" s="119"/>
    </row>
    <row r="32" spans="1:15" ht="21.75" customHeight="1" thickBot="1" x14ac:dyDescent="0.3">
      <c r="A32" s="182"/>
      <c r="B32" s="389" t="s">
        <v>106</v>
      </c>
      <c r="C32" s="394"/>
      <c r="D32" s="425"/>
      <c r="E32" s="394"/>
      <c r="F32" s="85"/>
      <c r="J32" s="68"/>
      <c r="K32" s="68"/>
      <c r="L32" s="68"/>
      <c r="M32" s="68"/>
    </row>
    <row r="33" spans="1:15" ht="15.75" customHeight="1" x14ac:dyDescent="0.25">
      <c r="A33" s="182" t="s">
        <v>377</v>
      </c>
      <c r="B33" s="359" t="s">
        <v>205</v>
      </c>
      <c r="C33" s="360"/>
      <c r="D33" s="107"/>
      <c r="E33" s="102"/>
      <c r="F33" s="78"/>
      <c r="J33" s="68" t="str">
        <f>IF($D33='Programming 1'!$A$90,1,"")</f>
        <v/>
      </c>
      <c r="K33" s="68" t="str">
        <f>IF($D33='Programming 1'!$A$91,1,"")</f>
        <v/>
      </c>
      <c r="L33" s="68" t="str">
        <f>IF($D33='Programming 1'!$A$92,1,"")</f>
        <v/>
      </c>
      <c r="M33" s="68" t="str">
        <f>IF($D33='Programming 1'!$A$93,1,"")</f>
        <v/>
      </c>
    </row>
    <row r="34" spans="1:15" ht="15.75" customHeight="1" x14ac:dyDescent="0.25">
      <c r="A34" s="182" t="s">
        <v>378</v>
      </c>
      <c r="B34" s="359" t="s">
        <v>206</v>
      </c>
      <c r="C34" s="360"/>
      <c r="D34" s="139"/>
      <c r="E34" s="102"/>
      <c r="F34" s="78"/>
      <c r="J34" s="68" t="str">
        <f>IF($D34='Programming 1'!$A$90,1,"")</f>
        <v/>
      </c>
      <c r="K34" s="68" t="str">
        <f>IF($D34='Programming 1'!$A$91,1,"")</f>
        <v/>
      </c>
      <c r="L34" s="68" t="str">
        <f>IF($D34='Programming 1'!$A$92,1,"")</f>
        <v/>
      </c>
      <c r="M34" s="68" t="str">
        <f>IF($D34='Programming 1'!$A$93,1,"")</f>
        <v/>
      </c>
      <c r="O34" s="73" t="s">
        <v>440</v>
      </c>
    </row>
    <row r="35" spans="1:15" ht="33" customHeight="1" x14ac:dyDescent="0.25">
      <c r="A35" s="182" t="s">
        <v>379</v>
      </c>
      <c r="B35" s="389" t="s">
        <v>251</v>
      </c>
      <c r="C35" s="390"/>
      <c r="D35" s="108"/>
      <c r="E35" s="102"/>
      <c r="F35" s="78"/>
      <c r="J35" s="150" t="str">
        <f>IF($O35=1,"",IF($D35='Programming 1'!$A$90,1,""))</f>
        <v/>
      </c>
      <c r="K35" s="150" t="str">
        <f>IF($O35=1,"",IF($D35='Programming 1'!$A$91,1,""))</f>
        <v/>
      </c>
      <c r="L35" s="150" t="str">
        <f>IF($O35=1,"",IF($D35='Programming 1'!$A$92,1,""))</f>
        <v/>
      </c>
      <c r="M35" s="150" t="str">
        <f>IF($O35=1,"",IF($D35='Programming 1'!$A$93,1,""))</f>
        <v/>
      </c>
      <c r="O35" s="78" t="str">
        <f>IF($D$31='Programming 1'!$A$11,1,"")</f>
        <v/>
      </c>
    </row>
    <row r="36" spans="1:15" ht="15.75" x14ac:dyDescent="0.25">
      <c r="A36" s="182" t="s">
        <v>380</v>
      </c>
      <c r="B36" s="402" t="s">
        <v>109</v>
      </c>
      <c r="C36" s="420"/>
      <c r="D36" s="153"/>
      <c r="E36" s="102"/>
      <c r="F36" s="78"/>
      <c r="J36" s="68" t="str">
        <f>IF($D36='Programming 1'!$A$90,1,"")</f>
        <v/>
      </c>
      <c r="K36" s="68" t="str">
        <f>IF($D36='Programming 1'!$A$91,1,"")</f>
        <v/>
      </c>
      <c r="L36" s="68" t="str">
        <f>IF($D36='Programming 1'!$A$92,1,"")</f>
        <v/>
      </c>
      <c r="M36" s="68" t="str">
        <f>IF($D36='Programming 1'!$A$93,1,"")</f>
        <v/>
      </c>
    </row>
    <row r="37" spans="1:15" ht="31.5" customHeight="1" thickBot="1" x14ac:dyDescent="0.3">
      <c r="A37" s="182" t="s">
        <v>381</v>
      </c>
      <c r="B37" s="389" t="s">
        <v>108</v>
      </c>
      <c r="C37" s="394"/>
      <c r="D37" s="109"/>
      <c r="E37" s="102"/>
      <c r="F37" s="78"/>
      <c r="J37" s="198" t="str">
        <f>IF($O37=1,"",IF(D37='Programming 1'!$A$10,1,""))</f>
        <v/>
      </c>
      <c r="K37" s="198"/>
      <c r="L37" s="198"/>
      <c r="M37" s="198" t="str">
        <f>IF($O37=1,"",IF(D37='Programming 1'!$A$11,1,""))</f>
        <v/>
      </c>
      <c r="O37" s="78" t="str">
        <f>IF($D$31='Programming 1'!$A$11,1,"")</f>
        <v/>
      </c>
    </row>
    <row r="38" spans="1:15" ht="15.75" thickBot="1" x14ac:dyDescent="0.3">
      <c r="J38" s="73">
        <f>SUM(J6:J37)</f>
        <v>0</v>
      </c>
      <c r="K38" s="73">
        <f t="shared" ref="K38:M38" si="0">SUM(K6:K37)</f>
        <v>0</v>
      </c>
      <c r="L38" s="73">
        <f t="shared" si="0"/>
        <v>0</v>
      </c>
      <c r="M38" s="73">
        <f t="shared" si="0"/>
        <v>0</v>
      </c>
      <c r="N38" s="120">
        <f>SUM(J38:M38)</f>
        <v>0</v>
      </c>
    </row>
  </sheetData>
  <mergeCells count="36">
    <mergeCell ref="A25:F25"/>
    <mergeCell ref="A30:F30"/>
    <mergeCell ref="B37:C37"/>
    <mergeCell ref="B26:C26"/>
    <mergeCell ref="B27:C27"/>
    <mergeCell ref="B36:C36"/>
    <mergeCell ref="B31:C31"/>
    <mergeCell ref="B35:C35"/>
    <mergeCell ref="B28:C28"/>
    <mergeCell ref="B29:C29"/>
    <mergeCell ref="B33:C33"/>
    <mergeCell ref="B34:C34"/>
    <mergeCell ref="B32:E32"/>
    <mergeCell ref="E3:F3"/>
    <mergeCell ref="A11:F11"/>
    <mergeCell ref="A1:F1"/>
    <mergeCell ref="A2:F2"/>
    <mergeCell ref="A3:D3"/>
    <mergeCell ref="A4:C4"/>
    <mergeCell ref="A5:F5"/>
    <mergeCell ref="B8:C8"/>
    <mergeCell ref="B9:C9"/>
    <mergeCell ref="B10:C10"/>
    <mergeCell ref="B22:C22"/>
    <mergeCell ref="B23:C23"/>
    <mergeCell ref="B24:C24"/>
    <mergeCell ref="B6:C6"/>
    <mergeCell ref="B7:C7"/>
    <mergeCell ref="B16:C16"/>
    <mergeCell ref="B17:C17"/>
    <mergeCell ref="B18:C18"/>
    <mergeCell ref="B12:C12"/>
    <mergeCell ref="B13:C13"/>
    <mergeCell ref="B14:C14"/>
    <mergeCell ref="B15:C15"/>
    <mergeCell ref="A21:F21"/>
  </mergeCells>
  <conditionalFormatting sqref="E6 E33:E37">
    <cfRule type="expression" dxfId="164" priority="27">
      <formula>$J6=1</formula>
    </cfRule>
  </conditionalFormatting>
  <conditionalFormatting sqref="E6 E33:E37">
    <cfRule type="expression" dxfId="163" priority="26">
      <formula>$K6=1</formula>
    </cfRule>
  </conditionalFormatting>
  <conditionalFormatting sqref="E6 E33:E37">
    <cfRule type="expression" dxfId="162" priority="25">
      <formula>$L6=1</formula>
    </cfRule>
  </conditionalFormatting>
  <conditionalFormatting sqref="E6 E33:E37">
    <cfRule type="expression" dxfId="161" priority="24">
      <formula>$M6=1</formula>
    </cfRule>
  </conditionalFormatting>
  <conditionalFormatting sqref="E7:E10">
    <cfRule type="expression" dxfId="160" priority="23">
      <formula>$J7=1</formula>
    </cfRule>
  </conditionalFormatting>
  <conditionalFormatting sqref="E7:E10">
    <cfRule type="expression" dxfId="159" priority="22">
      <formula>$K7=1</formula>
    </cfRule>
  </conditionalFormatting>
  <conditionalFormatting sqref="E7:E10">
    <cfRule type="expression" dxfId="158" priority="21">
      <formula>$L7=1</formula>
    </cfRule>
  </conditionalFormatting>
  <conditionalFormatting sqref="E7:E10">
    <cfRule type="expression" dxfId="157" priority="20">
      <formula>$M7=1</formula>
    </cfRule>
  </conditionalFormatting>
  <conditionalFormatting sqref="E12:E20">
    <cfRule type="expression" dxfId="156" priority="19">
      <formula>$J12=1</formula>
    </cfRule>
  </conditionalFormatting>
  <conditionalFormatting sqref="E12:E20">
    <cfRule type="expression" dxfId="155" priority="18">
      <formula>$K12=1</formula>
    </cfRule>
  </conditionalFormatting>
  <conditionalFormatting sqref="E12:E20">
    <cfRule type="expression" dxfId="154" priority="17">
      <formula>$L12=1</formula>
    </cfRule>
  </conditionalFormatting>
  <conditionalFormatting sqref="E12:E20">
    <cfRule type="expression" dxfId="153" priority="16">
      <formula>$M12=1</formula>
    </cfRule>
  </conditionalFormatting>
  <conditionalFormatting sqref="E22:E24">
    <cfRule type="expression" dxfId="152" priority="15">
      <formula>$J22=1</formula>
    </cfRule>
  </conditionalFormatting>
  <conditionalFormatting sqref="E22:E24">
    <cfRule type="expression" dxfId="151" priority="14">
      <formula>$K22=1</formula>
    </cfRule>
  </conditionalFormatting>
  <conditionalFormatting sqref="E22:E24">
    <cfRule type="expression" dxfId="150" priority="13">
      <formula>$L22=1</formula>
    </cfRule>
  </conditionalFormatting>
  <conditionalFormatting sqref="E22:E24">
    <cfRule type="expression" dxfId="149" priority="12">
      <formula>$M22=1</formula>
    </cfRule>
  </conditionalFormatting>
  <conditionalFormatting sqref="E26:E29">
    <cfRule type="expression" dxfId="148" priority="11">
      <formula>$J26=1</formula>
    </cfRule>
  </conditionalFormatting>
  <conditionalFormatting sqref="E26:E29">
    <cfRule type="expression" dxfId="147" priority="10">
      <formula>$K26=1</formula>
    </cfRule>
  </conditionalFormatting>
  <conditionalFormatting sqref="E26:E29">
    <cfRule type="expression" dxfId="146" priority="9">
      <formula>$L26=1</formula>
    </cfRule>
  </conditionalFormatting>
  <conditionalFormatting sqref="E26:E29">
    <cfRule type="expression" dxfId="145" priority="8">
      <formula>$M26=1</formula>
    </cfRule>
  </conditionalFormatting>
  <conditionalFormatting sqref="E31">
    <cfRule type="expression" dxfId="144" priority="7">
      <formula>$J31=1</formula>
    </cfRule>
  </conditionalFormatting>
  <conditionalFormatting sqref="E31">
    <cfRule type="expression" dxfId="143" priority="6">
      <formula>$K31=1</formula>
    </cfRule>
  </conditionalFormatting>
  <conditionalFormatting sqref="E31">
    <cfRule type="expression" dxfId="142" priority="5">
      <formula>$L31=1</formula>
    </cfRule>
  </conditionalFormatting>
  <conditionalFormatting sqref="E31">
    <cfRule type="expression" dxfId="141" priority="4">
      <formula>$M31=1</formula>
    </cfRule>
  </conditionalFormatting>
  <conditionalFormatting sqref="J6:M37">
    <cfRule type="expression" dxfId="140" priority="3">
      <formula>NOT(ISBLANK(J6))</formula>
    </cfRule>
  </conditionalFormatting>
  <pageMargins left="0.7" right="0.7" top="0.75" bottom="0.75" header="0.3" footer="0.3"/>
  <pageSetup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" id="{678C16B6-8ABF-4F5A-A86A-182010018A80}">
            <xm:f>$D$31='Programming 1'!$A$11</xm:f>
            <x14:dxf>
              <fill>
                <patternFill>
                  <bgColor theme="0" tint="-0.14996795556505021"/>
                </patternFill>
              </fill>
            </x14:dxf>
          </x14:cfRule>
          <xm:sqref>D37 D35</xm:sqref>
        </x14:conditionalFormatting>
        <x14:conditionalFormatting xmlns:xm="http://schemas.microsoft.com/office/excel/2006/main">
          <x14:cfRule type="expression" priority="1" id="{5A4C851A-1460-4686-BC86-8E3CBB200EC7}">
            <xm:f>$D$22='Programming 1'!$A$6</xm:f>
            <x14:dxf>
              <fill>
                <patternFill>
                  <bgColor theme="0" tint="-0.14996795556505021"/>
                </patternFill>
              </fill>
            </x14:dxf>
          </x14:cfRule>
          <xm:sqref>D23:D24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6">
        <x14:dataValidation type="list" showInputMessage="1" showErrorMessage="1">
          <x14:formula1>
            <xm:f>'Programming 1'!$A$9:$A$11</xm:f>
          </x14:formula1>
          <xm:sqref>D6:D8 D37 D23 D26</xm:sqref>
        </x14:dataValidation>
        <x14:dataValidation type="list" showInputMessage="1" showErrorMessage="1">
          <x14:formula1>
            <xm:f>'Programming 1'!$A$2:$A$6</xm:f>
          </x14:formula1>
          <xm:sqref>D9:D10 D22 D17:D20 D24 D27:D28</xm:sqref>
        </x14:dataValidation>
        <x14:dataValidation type="list" showInputMessage="1" showErrorMessage="1">
          <x14:formula1>
            <xm:f>'Programming 1'!$A$56:$A$60</xm:f>
          </x14:formula1>
          <xm:sqref>D29</xm:sqref>
        </x14:dataValidation>
        <x14:dataValidation type="list" allowBlank="1" showInputMessage="1" showErrorMessage="1">
          <x14:formula1>
            <xm:f>'Programming 1'!$A$9:$A$11</xm:f>
          </x14:formula1>
          <xm:sqref>D12:D14</xm:sqref>
        </x14:dataValidation>
        <x14:dataValidation type="list" allowBlank="1" showInputMessage="1" showErrorMessage="1">
          <x14:formula1>
            <xm:f>'Programming 1'!$A$2:$A$6</xm:f>
          </x14:formula1>
          <xm:sqref>D15:D16</xm:sqref>
        </x14:dataValidation>
        <x14:dataValidation type="list" showInputMessage="1" showErrorMessage="1">
          <x14:formula1>
            <xm:f>'Programming 1'!$A$89:$A$93</xm:f>
          </x14:formula1>
          <xm:sqref>D33:D36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tabColor theme="6" tint="0.39997558519241921"/>
  </sheetPr>
  <dimension ref="A1:O44"/>
  <sheetViews>
    <sheetView workbookViewId="0">
      <selection sqref="A1:F1"/>
    </sheetView>
  </sheetViews>
  <sheetFormatPr defaultRowHeight="15" x14ac:dyDescent="0.25"/>
  <cols>
    <col min="1" max="1" width="7.42578125" style="73" bestFit="1" customWidth="1"/>
    <col min="2" max="2" width="35.7109375" style="73" customWidth="1"/>
    <col min="3" max="3" width="30.42578125" style="73" customWidth="1"/>
    <col min="4" max="4" width="15.85546875" style="73" customWidth="1"/>
    <col min="5" max="5" width="12.7109375" style="73" customWidth="1"/>
    <col min="6" max="6" width="36.85546875" style="73" customWidth="1"/>
    <col min="7" max="7" width="4.28515625" style="73" customWidth="1"/>
    <col min="8" max="9" width="1" style="73" customWidth="1"/>
    <col min="10" max="13" width="9.140625" style="73" hidden="1" customWidth="1"/>
    <col min="14" max="14" width="3.5703125" style="73" hidden="1" customWidth="1"/>
    <col min="15" max="15" width="9.140625" style="73" hidden="1" customWidth="1"/>
    <col min="16" max="16384" width="9.140625" style="73"/>
  </cols>
  <sheetData>
    <row r="1" spans="1:15" ht="26.25" customHeight="1" x14ac:dyDescent="0.25">
      <c r="A1" s="366" t="s">
        <v>481</v>
      </c>
      <c r="B1" s="367"/>
      <c r="C1" s="367"/>
      <c r="D1" s="367"/>
      <c r="E1" s="367"/>
      <c r="F1" s="368"/>
      <c r="G1" s="146"/>
      <c r="H1" s="146"/>
      <c r="I1" s="146"/>
      <c r="J1" s="174" t="s">
        <v>252</v>
      </c>
      <c r="K1" s="175"/>
      <c r="L1" s="175"/>
      <c r="M1" s="175"/>
      <c r="N1" s="175"/>
      <c r="O1" s="175"/>
    </row>
    <row r="2" spans="1:15" ht="40.5" customHeight="1" x14ac:dyDescent="0.25">
      <c r="A2" s="413" t="s">
        <v>51</v>
      </c>
      <c r="B2" s="414"/>
      <c r="C2" s="414"/>
      <c r="D2" s="414"/>
      <c r="E2" s="414"/>
      <c r="F2" s="415"/>
      <c r="G2" s="146"/>
      <c r="H2" s="146"/>
      <c r="I2" s="146"/>
    </row>
    <row r="3" spans="1:15" ht="23.25" customHeight="1" x14ac:dyDescent="0.3">
      <c r="A3" s="364" t="s">
        <v>20</v>
      </c>
      <c r="B3" s="372"/>
      <c r="C3" s="372"/>
      <c r="D3" s="365"/>
      <c r="E3" s="412" t="s">
        <v>13</v>
      </c>
      <c r="F3" s="412"/>
      <c r="G3" s="71"/>
      <c r="H3" s="71"/>
      <c r="I3" s="71"/>
    </row>
    <row r="4" spans="1:15" s="93" customFormat="1" ht="18.75" x14ac:dyDescent="0.25">
      <c r="A4" s="373" t="s">
        <v>11</v>
      </c>
      <c r="B4" s="416"/>
      <c r="C4" s="374"/>
      <c r="D4" s="92" t="s">
        <v>18</v>
      </c>
      <c r="E4" s="92" t="s">
        <v>0</v>
      </c>
      <c r="F4" s="91" t="s">
        <v>12</v>
      </c>
    </row>
    <row r="5" spans="1:15" ht="16.5" customHeight="1" thickBot="1" x14ac:dyDescent="0.3">
      <c r="A5" s="361" t="s">
        <v>127</v>
      </c>
      <c r="B5" s="362"/>
      <c r="C5" s="362"/>
      <c r="D5" s="362"/>
      <c r="E5" s="362"/>
      <c r="F5" s="363"/>
      <c r="J5" s="73" t="s">
        <v>70</v>
      </c>
      <c r="K5" s="73" t="s">
        <v>71</v>
      </c>
      <c r="L5" s="73" t="s">
        <v>72</v>
      </c>
      <c r="M5" s="90" t="s">
        <v>73</v>
      </c>
    </row>
    <row r="6" spans="1:15" x14ac:dyDescent="0.25">
      <c r="A6" s="182" t="s">
        <v>382</v>
      </c>
      <c r="B6" s="307" t="s">
        <v>52</v>
      </c>
      <c r="C6" s="436"/>
      <c r="D6" s="130"/>
      <c r="E6" s="102"/>
      <c r="F6" s="78"/>
      <c r="J6" s="124" t="str">
        <f>IF($D6='Programming 1'!$A$3,1,"")</f>
        <v/>
      </c>
      <c r="K6" s="124" t="str">
        <f>IF($D6='Programming 1'!$A$4,1,"")</f>
        <v/>
      </c>
      <c r="L6" s="124" t="str">
        <f>IF($D6='Programming 1'!$A$5,1,"")</f>
        <v/>
      </c>
      <c r="M6" s="124" t="str">
        <f>IF($D6='Programming 1'!$A$6,1,"")</f>
        <v/>
      </c>
    </row>
    <row r="7" spans="1:15" x14ac:dyDescent="0.25">
      <c r="A7" s="182" t="s">
        <v>383</v>
      </c>
      <c r="B7" s="307" t="s">
        <v>53</v>
      </c>
      <c r="C7" s="436"/>
      <c r="D7" s="131"/>
      <c r="E7" s="102"/>
      <c r="F7" s="78"/>
      <c r="J7" s="68" t="str">
        <f>IF($D7='Programming 1'!$A$3,1,"")</f>
        <v/>
      </c>
      <c r="K7" s="68" t="str">
        <f>IF($D7='Programming 1'!$A$4,1,"")</f>
        <v/>
      </c>
      <c r="L7" s="68" t="str">
        <f>IF($D7='Programming 1'!$A$5,1,"")</f>
        <v/>
      </c>
      <c r="M7" s="68" t="str">
        <f>IF($D7='Programming 1'!$A$6,1,"")</f>
        <v/>
      </c>
    </row>
    <row r="8" spans="1:15" x14ac:dyDescent="0.25">
      <c r="A8" s="182" t="s">
        <v>384</v>
      </c>
      <c r="B8" s="307" t="s">
        <v>54</v>
      </c>
      <c r="C8" s="436"/>
      <c r="D8" s="131"/>
      <c r="E8" s="102"/>
      <c r="F8" s="78"/>
      <c r="J8" s="68" t="str">
        <f>IF($D8='Programming 1'!$A$3,1,"")</f>
        <v/>
      </c>
      <c r="K8" s="68" t="str">
        <f>IF($D8='Programming 1'!$A$4,1,"")</f>
        <v/>
      </c>
      <c r="L8" s="68" t="str">
        <f>IF($D8='Programming 1'!$A$5,1,"")</f>
        <v/>
      </c>
      <c r="M8" s="68" t="str">
        <f>IF($D8='Programming 1'!$A$6,1,"")</f>
        <v/>
      </c>
    </row>
    <row r="9" spans="1:15" x14ac:dyDescent="0.25">
      <c r="A9" s="182" t="s">
        <v>385</v>
      </c>
      <c r="B9" s="307" t="s">
        <v>55</v>
      </c>
      <c r="C9" s="436"/>
      <c r="D9" s="131"/>
      <c r="E9" s="102"/>
      <c r="F9" s="78"/>
      <c r="J9" s="68" t="str">
        <f>IF($D9='Programming 1'!$A$3,1,"")</f>
        <v/>
      </c>
      <c r="K9" s="68" t="str">
        <f>IF($D9='Programming 1'!$A$4,1,"")</f>
        <v/>
      </c>
      <c r="L9" s="68" t="str">
        <f>IF($D9='Programming 1'!$A$5,1,"")</f>
        <v/>
      </c>
      <c r="M9" s="68" t="str">
        <f>IF($D9='Programming 1'!$A$6,1,"")</f>
        <v/>
      </c>
    </row>
    <row r="10" spans="1:15" x14ac:dyDescent="0.25">
      <c r="A10" s="182" t="s">
        <v>386</v>
      </c>
      <c r="B10" s="307" t="s">
        <v>56</v>
      </c>
      <c r="C10" s="436"/>
      <c r="D10" s="131"/>
      <c r="E10" s="102"/>
      <c r="F10" s="78"/>
      <c r="J10" s="68" t="str">
        <f>IF($D10='Programming 1'!$A$3,1,"")</f>
        <v/>
      </c>
      <c r="K10" s="68" t="str">
        <f>IF($D10='Programming 1'!$A$4,1,"")</f>
        <v/>
      </c>
      <c r="L10" s="68" t="str">
        <f>IF($D10='Programming 1'!$A$5,1,"")</f>
        <v/>
      </c>
      <c r="M10" s="68" t="str">
        <f>IF($D10='Programming 1'!$A$6,1,"")</f>
        <v/>
      </c>
    </row>
    <row r="11" spans="1:15" ht="15" customHeight="1" x14ac:dyDescent="0.25">
      <c r="A11" s="182" t="s">
        <v>387</v>
      </c>
      <c r="B11" s="147" t="s">
        <v>89</v>
      </c>
      <c r="C11" s="148" t="s">
        <v>461</v>
      </c>
      <c r="D11" s="108"/>
      <c r="E11" s="102"/>
      <c r="F11" s="78"/>
      <c r="J11" s="68" t="str">
        <f>IF($D11='Programming 1'!$A$3,1,"")</f>
        <v/>
      </c>
      <c r="K11" s="68" t="str">
        <f>IF($D11='Programming 1'!$A$4,1,"")</f>
        <v/>
      </c>
      <c r="L11" s="68" t="str">
        <f>IF($D11='Programming 1'!$A$5,1,"")</f>
        <v/>
      </c>
      <c r="M11" s="68" t="str">
        <f>IF($D11='Programming 1'!$A$6,1,"")</f>
        <v/>
      </c>
    </row>
    <row r="12" spans="1:15" ht="16.5" customHeight="1" thickBot="1" x14ac:dyDescent="0.3">
      <c r="A12" s="182" t="s">
        <v>388</v>
      </c>
      <c r="B12" s="147" t="s">
        <v>89</v>
      </c>
      <c r="C12" s="148" t="s">
        <v>461</v>
      </c>
      <c r="D12" s="109"/>
      <c r="E12" s="102"/>
      <c r="F12" s="78"/>
      <c r="J12" s="68" t="str">
        <f>IF($D12='Programming 1'!$A$3,1,"")</f>
        <v/>
      </c>
      <c r="K12" s="68" t="str">
        <f>IF($D12='Programming 1'!$A$4,1,"")</f>
        <v/>
      </c>
      <c r="L12" s="68" t="str">
        <f>IF($D12='Programming 1'!$A$5,1,"")</f>
        <v/>
      </c>
      <c r="M12" s="68" t="str">
        <f>IF($D12='Programming 1'!$A$6,1,"")</f>
        <v/>
      </c>
    </row>
    <row r="13" spans="1:15" s="104" customFormat="1" ht="16.5" customHeight="1" thickBot="1" x14ac:dyDescent="0.3">
      <c r="A13" s="356" t="s">
        <v>126</v>
      </c>
      <c r="B13" s="357"/>
      <c r="C13" s="357"/>
      <c r="D13" s="357"/>
      <c r="E13" s="357"/>
      <c r="F13" s="358"/>
      <c r="J13" s="132"/>
      <c r="K13" s="132"/>
      <c r="L13" s="132"/>
      <c r="M13" s="132"/>
    </row>
    <row r="14" spans="1:15" ht="16.5" thickBot="1" x14ac:dyDescent="0.3">
      <c r="A14" s="182" t="s">
        <v>389</v>
      </c>
      <c r="B14" s="402" t="s">
        <v>57</v>
      </c>
      <c r="C14" s="411"/>
      <c r="D14" s="149"/>
      <c r="E14" s="102"/>
      <c r="F14" s="78"/>
      <c r="J14" s="68" t="str">
        <f>IF(D14='Programming 1'!$A$10,1,"")</f>
        <v/>
      </c>
      <c r="K14" s="68"/>
      <c r="L14" s="68"/>
      <c r="M14" s="68" t="str">
        <f>IF(D14='Programming 1'!$A$11,1,"")</f>
        <v/>
      </c>
    </row>
    <row r="15" spans="1:15" ht="16.5" thickBot="1" x14ac:dyDescent="0.3">
      <c r="A15" s="182"/>
      <c r="B15" s="402" t="s">
        <v>83</v>
      </c>
      <c r="C15" s="411"/>
      <c r="D15" s="439"/>
      <c r="E15" s="440"/>
      <c r="F15" s="78"/>
      <c r="J15" s="68"/>
      <c r="K15" s="68"/>
      <c r="L15" s="68"/>
      <c r="M15" s="68"/>
      <c r="O15" s="73" t="s">
        <v>441</v>
      </c>
    </row>
    <row r="16" spans="1:15" ht="29.25" customHeight="1" x14ac:dyDescent="0.25">
      <c r="A16" s="182" t="s">
        <v>390</v>
      </c>
      <c r="B16" s="437" t="s">
        <v>84</v>
      </c>
      <c r="C16" s="438"/>
      <c r="D16" s="134"/>
      <c r="E16" s="102"/>
      <c r="F16" s="78"/>
      <c r="J16" s="68" t="str">
        <f>IF($O16=1,"",IF($D16='Programming 1'!$A$3,1,""))</f>
        <v/>
      </c>
      <c r="K16" s="68" t="str">
        <f>IF($O16=1,"",IF($D16='Programming 1'!$A$4,1,""))</f>
        <v/>
      </c>
      <c r="L16" s="68" t="str">
        <f>IF($O16=1,"",IF($D16='Programming 1'!$A$5,1,""))</f>
        <v/>
      </c>
      <c r="M16" s="68" t="str">
        <f>IF($O16=1,"",IF($D16='Programming 1'!$A$6,1,""))</f>
        <v/>
      </c>
      <c r="O16" s="124" t="str">
        <f>IF($M$14=1,1,"")</f>
        <v/>
      </c>
    </row>
    <row r="17" spans="1:15" ht="33.75" customHeight="1" x14ac:dyDescent="0.25">
      <c r="A17" s="182" t="s">
        <v>391</v>
      </c>
      <c r="B17" s="437" t="s">
        <v>117</v>
      </c>
      <c r="C17" s="438"/>
      <c r="D17" s="136"/>
      <c r="E17" s="102"/>
      <c r="F17" s="78"/>
      <c r="J17" s="68" t="str">
        <f>IF($O17=1,"",IF($D17='Programming 1'!$A$3,1,""))</f>
        <v/>
      </c>
      <c r="K17" s="68" t="str">
        <f>IF($O17=1,"",IF($D17='Programming 1'!$A$4,1,""))</f>
        <v/>
      </c>
      <c r="L17" s="68" t="str">
        <f>IF($O17=1,"",IF($D17='Programming 1'!$A$5,1,""))</f>
        <v/>
      </c>
      <c r="M17" s="68" t="str">
        <f>IF($O17=1,"",IF($D17='Programming 1'!$A$6,1,""))</f>
        <v/>
      </c>
      <c r="O17" s="68" t="str">
        <f t="shared" ref="O17:O22" si="0">IF($M$14=1,1,"")</f>
        <v/>
      </c>
    </row>
    <row r="18" spans="1:15" ht="46.5" customHeight="1" x14ac:dyDescent="0.25">
      <c r="A18" s="182" t="s">
        <v>392</v>
      </c>
      <c r="B18" s="437" t="s">
        <v>85</v>
      </c>
      <c r="C18" s="438"/>
      <c r="D18" s="136"/>
      <c r="E18" s="102"/>
      <c r="F18" s="78"/>
      <c r="J18" s="68" t="str">
        <f>IF($O18=1,"",IF($D18='Programming 1'!$A$3,1,""))</f>
        <v/>
      </c>
      <c r="K18" s="68" t="str">
        <f>IF($O18=1,"",IF($D18='Programming 1'!$A$4,1,""))</f>
        <v/>
      </c>
      <c r="L18" s="68" t="str">
        <f>IF($O18=1,"",IF($D18='Programming 1'!$A$5,1,""))</f>
        <v/>
      </c>
      <c r="M18" s="68" t="str">
        <f>IF($O18=1,"",IF($D18='Programming 1'!$A$6,1,""))</f>
        <v/>
      </c>
      <c r="O18" s="68" t="str">
        <f t="shared" si="0"/>
        <v/>
      </c>
    </row>
    <row r="19" spans="1:15" ht="45" customHeight="1" x14ac:dyDescent="0.25">
      <c r="A19" s="182" t="s">
        <v>393</v>
      </c>
      <c r="B19" s="437" t="s">
        <v>86</v>
      </c>
      <c r="C19" s="438"/>
      <c r="D19" s="136"/>
      <c r="E19" s="102"/>
      <c r="F19" s="78"/>
      <c r="J19" s="68" t="str">
        <f>IF($O19=1,"",IF($D19='Programming 1'!$A$3,1,""))</f>
        <v/>
      </c>
      <c r="K19" s="68" t="str">
        <f>IF($O19=1,"",IF($D19='Programming 1'!$A$4,1,""))</f>
        <v/>
      </c>
      <c r="L19" s="68" t="str">
        <f>IF($O19=1,"",IF($D19='Programming 1'!$A$5,1,""))</f>
        <v/>
      </c>
      <c r="M19" s="68" t="str">
        <f>IF($O19=1,"",IF($D19='Programming 1'!$A$6,1,""))</f>
        <v/>
      </c>
      <c r="O19" s="68" t="str">
        <f t="shared" si="0"/>
        <v/>
      </c>
    </row>
    <row r="20" spans="1:15" ht="29.25" customHeight="1" x14ac:dyDescent="0.25">
      <c r="A20" s="182" t="s">
        <v>394</v>
      </c>
      <c r="B20" s="437" t="s">
        <v>87</v>
      </c>
      <c r="C20" s="438"/>
      <c r="D20" s="136"/>
      <c r="E20" s="102"/>
      <c r="F20" s="78"/>
      <c r="J20" s="68" t="str">
        <f>IF($O20=1,"",IF($D20='Programming 1'!$A$3,1,""))</f>
        <v/>
      </c>
      <c r="K20" s="68" t="str">
        <f>IF($O20=1,"",IF($D20='Programming 1'!$A$4,1,""))</f>
        <v/>
      </c>
      <c r="L20" s="68" t="str">
        <f>IF($O20=1,"",IF($D20='Programming 1'!$A$5,1,""))</f>
        <v/>
      </c>
      <c r="M20" s="68" t="str">
        <f>IF($O20=1,"",IF($D20='Programming 1'!$A$6,1,""))</f>
        <v/>
      </c>
      <c r="O20" s="68" t="str">
        <f t="shared" si="0"/>
        <v/>
      </c>
    </row>
    <row r="21" spans="1:15" ht="34.5" customHeight="1" x14ac:dyDescent="0.25">
      <c r="A21" s="182" t="s">
        <v>395</v>
      </c>
      <c r="B21" s="437" t="s">
        <v>118</v>
      </c>
      <c r="C21" s="438"/>
      <c r="D21" s="136"/>
      <c r="E21" s="102"/>
      <c r="F21" s="78"/>
      <c r="J21" s="68" t="str">
        <f>IF($O21=1,"",IF($D21='Programming 1'!$A$3,1,""))</f>
        <v/>
      </c>
      <c r="K21" s="68" t="str">
        <f>IF($O21=1,"",IF($D21='Programming 1'!$A$4,1,""))</f>
        <v/>
      </c>
      <c r="L21" s="68" t="str">
        <f>IF($O21=1,"",IF($D21='Programming 1'!$A$5,1,""))</f>
        <v/>
      </c>
      <c r="M21" s="68" t="str">
        <f>IF($O21=1,"",IF($D21='Programming 1'!$A$6,1,""))</f>
        <v/>
      </c>
      <c r="O21" s="68" t="str">
        <f t="shared" si="0"/>
        <v/>
      </c>
    </row>
    <row r="22" spans="1:15" ht="47.25" customHeight="1" thickBot="1" x14ac:dyDescent="0.3">
      <c r="A22" s="182" t="s">
        <v>396</v>
      </c>
      <c r="B22" s="437" t="s">
        <v>88</v>
      </c>
      <c r="C22" s="438"/>
      <c r="D22" s="137"/>
      <c r="E22" s="102"/>
      <c r="F22" s="78"/>
      <c r="J22" s="68" t="str">
        <f>IF($O22=1,"",IF($D22='Programming 1'!$A$3,1,""))</f>
        <v/>
      </c>
      <c r="K22" s="68" t="str">
        <f>IF($O22=1,"",IF($D22='Programming 1'!$A$4,1,""))</f>
        <v/>
      </c>
      <c r="L22" s="68" t="str">
        <f>IF($O22=1,"",IF($D22='Programming 1'!$A$5,1,""))</f>
        <v/>
      </c>
      <c r="M22" s="68" t="str">
        <f>IF($O22=1,"",IF($D22='Programming 1'!$A$6,1,""))</f>
        <v/>
      </c>
      <c r="O22" s="145" t="str">
        <f t="shared" si="0"/>
        <v/>
      </c>
    </row>
    <row r="23" spans="1:15" ht="16.5" customHeight="1" thickBot="1" x14ac:dyDescent="0.3">
      <c r="A23" s="356" t="s">
        <v>125</v>
      </c>
      <c r="B23" s="357"/>
      <c r="C23" s="357"/>
      <c r="D23" s="357"/>
      <c r="E23" s="357"/>
      <c r="F23" s="358"/>
      <c r="J23" s="68"/>
      <c r="K23" s="68"/>
      <c r="L23" s="68"/>
      <c r="M23" s="68"/>
    </row>
    <row r="24" spans="1:15" ht="15.75" customHeight="1" x14ac:dyDescent="0.25">
      <c r="A24" s="182" t="s">
        <v>397</v>
      </c>
      <c r="B24" s="389" t="s">
        <v>58</v>
      </c>
      <c r="C24" s="390"/>
      <c r="D24" s="107"/>
      <c r="E24" s="102"/>
      <c r="F24" s="78"/>
      <c r="J24" s="150" t="str">
        <f>IF($D24='Programming 1'!$A$96,1,"")</f>
        <v/>
      </c>
      <c r="K24" s="150" t="str">
        <f>IF($D24='Programming 1'!$A$97,1,"")</f>
        <v/>
      </c>
      <c r="L24" s="150" t="str">
        <f>IF($D24='Programming 1'!$A$98,1,"")</f>
        <v/>
      </c>
      <c r="M24" s="150" t="str">
        <f>IF($D24='Programming 1'!$A$99,1,"")</f>
        <v/>
      </c>
    </row>
    <row r="25" spans="1:15" ht="15.75" x14ac:dyDescent="0.25">
      <c r="A25" s="182" t="s">
        <v>398</v>
      </c>
      <c r="B25" s="389" t="s">
        <v>119</v>
      </c>
      <c r="C25" s="390"/>
      <c r="D25" s="108"/>
      <c r="E25" s="102"/>
      <c r="F25" s="123"/>
      <c r="J25" s="150" t="str">
        <f>IF($D$25='Programming 1'!$A103,1,"")</f>
        <v/>
      </c>
      <c r="K25" s="150" t="str">
        <f>IF($D$25='Programming 1'!$A104,1,"")</f>
        <v/>
      </c>
      <c r="L25" s="150" t="str">
        <f>IF($D$25='Programming 1'!$A105,1,"")</f>
        <v/>
      </c>
      <c r="M25" s="150" t="str">
        <f>IF($D$25='Programming 1'!$A106,1,"")</f>
        <v/>
      </c>
      <c r="O25" s="73" t="s">
        <v>442</v>
      </c>
    </row>
    <row r="26" spans="1:15" ht="15.75" x14ac:dyDescent="0.25">
      <c r="A26" s="182" t="s">
        <v>399</v>
      </c>
      <c r="B26" s="389" t="s">
        <v>59</v>
      </c>
      <c r="C26" s="390"/>
      <c r="D26" s="151"/>
      <c r="E26" s="102"/>
      <c r="F26" s="78"/>
      <c r="J26" s="152" t="str">
        <f>IF($O26=1,"",IF($D26='Programming 1'!$A$3,1,""))</f>
        <v/>
      </c>
      <c r="K26" s="152" t="str">
        <f>IF($O26=1,"",IF($D26='Programming 1'!$A$4,1,""))</f>
        <v/>
      </c>
      <c r="L26" s="152" t="str">
        <f>IF($O26=1,"",IF($D26='Programming 1'!$A$5,1,""))</f>
        <v/>
      </c>
      <c r="M26" s="152" t="str">
        <f>IF($O26=1,"",IF($D26='Programming 1'!$A$6,1,""))</f>
        <v/>
      </c>
      <c r="O26" s="124" t="str">
        <f>IF(OR($M$24=1,$L$24=1),1,"")</f>
        <v/>
      </c>
    </row>
    <row r="27" spans="1:15" ht="32.25" customHeight="1" thickBot="1" x14ac:dyDescent="0.3">
      <c r="A27" s="182" t="s">
        <v>400</v>
      </c>
      <c r="B27" s="423" t="s">
        <v>60</v>
      </c>
      <c r="C27" s="424"/>
      <c r="D27" s="109"/>
      <c r="E27" s="97"/>
      <c r="F27" s="124"/>
      <c r="J27" s="68" t="str">
        <f>IF($O27=1,"",IF(D27='Programming 1'!$A$10,1,""))</f>
        <v/>
      </c>
      <c r="K27" s="68"/>
      <c r="L27" s="68"/>
      <c r="M27" s="68" t="str">
        <f>IF($O27=1,"",IF(D27='Programming 1'!$A$11,1,""))</f>
        <v/>
      </c>
      <c r="O27" s="145" t="str">
        <f>IF(OR($M$24=1,$L$24=1),1,"")</f>
        <v/>
      </c>
    </row>
    <row r="28" spans="1:15" ht="15.75" customHeight="1" x14ac:dyDescent="0.25">
      <c r="A28" s="353" t="s">
        <v>124</v>
      </c>
      <c r="B28" s="354"/>
      <c r="C28" s="354"/>
      <c r="D28" s="354"/>
      <c r="E28" s="354"/>
      <c r="F28" s="355"/>
      <c r="J28" s="68"/>
      <c r="K28" s="68"/>
      <c r="L28" s="68"/>
      <c r="M28" s="68"/>
    </row>
    <row r="29" spans="1:15" ht="18.75" customHeight="1" thickBot="1" x14ac:dyDescent="0.3">
      <c r="A29" s="182"/>
      <c r="B29" s="421" t="s">
        <v>209</v>
      </c>
      <c r="C29" s="422"/>
      <c r="D29" s="425"/>
      <c r="E29" s="441"/>
      <c r="F29" s="145"/>
      <c r="J29" s="68"/>
      <c r="K29" s="68"/>
      <c r="L29" s="68"/>
      <c r="M29" s="68"/>
    </row>
    <row r="30" spans="1:15" ht="15.75" x14ac:dyDescent="0.25">
      <c r="A30" s="182" t="s">
        <v>401</v>
      </c>
      <c r="B30" s="428" t="s">
        <v>210</v>
      </c>
      <c r="C30" s="442"/>
      <c r="D30" s="107"/>
      <c r="E30" s="102"/>
      <c r="F30" s="78"/>
      <c r="J30" s="68" t="str">
        <f>IF($D30='Programming 1'!$A$3,1,"")</f>
        <v/>
      </c>
      <c r="K30" s="68" t="str">
        <f>IF($D30='Programming 1'!$A$4,1,"")</f>
        <v/>
      </c>
      <c r="L30" s="68" t="str">
        <f>IF($D30='Programming 1'!$A$5,1,"")</f>
        <v/>
      </c>
      <c r="M30" s="68" t="str">
        <f>IF($D30='Programming 1'!$A$6,1,"")</f>
        <v/>
      </c>
    </row>
    <row r="31" spans="1:15" ht="15.75" x14ac:dyDescent="0.25">
      <c r="A31" s="182" t="s">
        <v>402</v>
      </c>
      <c r="B31" s="428" t="s">
        <v>211</v>
      </c>
      <c r="C31" s="442"/>
      <c r="D31" s="108"/>
      <c r="E31" s="102"/>
      <c r="F31" s="88"/>
      <c r="J31" s="68" t="str">
        <f>IF($D31='Programming 1'!$A$3,1,"")</f>
        <v/>
      </c>
      <c r="K31" s="68" t="str">
        <f>IF($D31='Programming 1'!$A$4,1,"")</f>
        <v/>
      </c>
      <c r="L31" s="68" t="str">
        <f>IF($D31='Programming 1'!$A$5,1,"")</f>
        <v/>
      </c>
      <c r="M31" s="68" t="str">
        <f>IF($D31='Programming 1'!$A$6,1,"")</f>
        <v/>
      </c>
    </row>
    <row r="32" spans="1:15" ht="15.75" x14ac:dyDescent="0.25">
      <c r="A32" s="182" t="s">
        <v>403</v>
      </c>
      <c r="B32" s="443" t="s">
        <v>212</v>
      </c>
      <c r="C32" s="444"/>
      <c r="D32" s="153"/>
      <c r="E32" s="102"/>
      <c r="F32" s="98"/>
      <c r="J32" s="68" t="str">
        <f>IF($D32='Programming 1'!$A$3,1,"")</f>
        <v/>
      </c>
      <c r="K32" s="68" t="str">
        <f>IF($D32='Programming 1'!$A$4,1,"")</f>
        <v/>
      </c>
      <c r="L32" s="68" t="str">
        <f>IF($D32='Programming 1'!$A$5,1,"")</f>
        <v/>
      </c>
      <c r="M32" s="68" t="str">
        <f>IF($D32='Programming 1'!$A$6,1,"")</f>
        <v/>
      </c>
    </row>
    <row r="33" spans="1:14" ht="15.75" thickBot="1" x14ac:dyDescent="0.3">
      <c r="A33" s="182" t="s">
        <v>404</v>
      </c>
      <c r="B33" s="429" t="s">
        <v>213</v>
      </c>
      <c r="C33" s="430"/>
      <c r="D33" s="109"/>
      <c r="E33" s="102"/>
      <c r="F33" s="88"/>
      <c r="J33" s="68" t="str">
        <f>IF($D33='Programming 1'!$A$3,1,"")</f>
        <v/>
      </c>
      <c r="K33" s="68" t="str">
        <f>IF($D33='Programming 1'!$A$4,1,"")</f>
        <v/>
      </c>
      <c r="L33" s="68" t="str">
        <f>IF($D33='Programming 1'!$A$5,1,"")</f>
        <v/>
      </c>
      <c r="M33" s="68" t="str">
        <f>IF($D33='Programming 1'!$A$6,1,"")</f>
        <v/>
      </c>
    </row>
    <row r="34" spans="1:14" ht="17.25" customHeight="1" thickBot="1" x14ac:dyDescent="0.3">
      <c r="A34" s="182"/>
      <c r="B34" s="431" t="s">
        <v>214</v>
      </c>
      <c r="C34" s="432"/>
      <c r="D34" s="433"/>
      <c r="E34" s="432"/>
      <c r="F34" s="87"/>
      <c r="J34" s="68"/>
      <c r="K34" s="68"/>
      <c r="L34" s="68"/>
      <c r="M34" s="68"/>
    </row>
    <row r="35" spans="1:14" ht="15.75" x14ac:dyDescent="0.25">
      <c r="A35" s="182" t="s">
        <v>405</v>
      </c>
      <c r="B35" s="427" t="s">
        <v>210</v>
      </c>
      <c r="C35" s="428"/>
      <c r="D35" s="107"/>
      <c r="E35" s="102"/>
      <c r="F35" s="88"/>
      <c r="J35" s="68" t="str">
        <f>IF($D35='Programming 1'!$A$3,1,"")</f>
        <v/>
      </c>
      <c r="K35" s="68" t="str">
        <f>IF($D35='Programming 1'!$A$4,1,"")</f>
        <v/>
      </c>
      <c r="L35" s="68" t="str">
        <f>IF($D35='Programming 1'!$A$5,1,"")</f>
        <v/>
      </c>
      <c r="M35" s="68" t="str">
        <f>IF($D35='Programming 1'!$A$6,1,"")</f>
        <v/>
      </c>
    </row>
    <row r="36" spans="1:14" ht="15.75" x14ac:dyDescent="0.25">
      <c r="A36" s="182" t="s">
        <v>406</v>
      </c>
      <c r="B36" s="427" t="s">
        <v>211</v>
      </c>
      <c r="C36" s="428"/>
      <c r="D36" s="108"/>
      <c r="E36" s="102"/>
      <c r="F36" s="154"/>
      <c r="J36" s="68" t="str">
        <f>IF($D36='Programming 1'!$A$3,1,"")</f>
        <v/>
      </c>
      <c r="K36" s="68" t="str">
        <f>IF($D36='Programming 1'!$A$4,1,"")</f>
        <v/>
      </c>
      <c r="L36" s="68" t="str">
        <f>IF($D36='Programming 1'!$A$5,1,"")</f>
        <v/>
      </c>
      <c r="M36" s="68" t="str">
        <f>IF($D36='Programming 1'!$A$6,1,"")</f>
        <v/>
      </c>
    </row>
    <row r="37" spans="1:14" ht="15.75" x14ac:dyDescent="0.25">
      <c r="A37" s="182" t="s">
        <v>407</v>
      </c>
      <c r="B37" s="427" t="s">
        <v>212</v>
      </c>
      <c r="C37" s="428"/>
      <c r="D37" s="108"/>
      <c r="E37" s="102"/>
      <c r="F37" s="88"/>
      <c r="J37" s="68" t="str">
        <f>IF($D37='Programming 1'!$A$3,1,"")</f>
        <v/>
      </c>
      <c r="K37" s="68" t="str">
        <f>IF($D37='Programming 1'!$A$4,1,"")</f>
        <v/>
      </c>
      <c r="L37" s="68" t="str">
        <f>IF($D37='Programming 1'!$A$5,1,"")</f>
        <v/>
      </c>
      <c r="M37" s="68" t="str">
        <f>IF($D37='Programming 1'!$A$6,1,"")</f>
        <v/>
      </c>
    </row>
    <row r="38" spans="1:14" ht="15.75" thickBot="1" x14ac:dyDescent="0.3">
      <c r="A38" s="182" t="s">
        <v>408</v>
      </c>
      <c r="B38" s="429" t="s">
        <v>213</v>
      </c>
      <c r="C38" s="430"/>
      <c r="D38" s="109"/>
      <c r="E38" s="102"/>
      <c r="F38" s="88"/>
      <c r="J38" s="68" t="str">
        <f>IF($D38='Programming 1'!$A$3,1,"")</f>
        <v/>
      </c>
      <c r="K38" s="68" t="str">
        <f>IF($D38='Programming 1'!$A$4,1,"")</f>
        <v/>
      </c>
      <c r="L38" s="68" t="str">
        <f>IF($D38='Programming 1'!$A$5,1,"")</f>
        <v/>
      </c>
      <c r="M38" s="68" t="str">
        <f>IF($D38='Programming 1'!$A$6,1,"")</f>
        <v/>
      </c>
    </row>
    <row r="39" spans="1:14" ht="18" customHeight="1" thickBot="1" x14ac:dyDescent="0.3">
      <c r="A39" s="182"/>
      <c r="B39" s="434" t="s">
        <v>215</v>
      </c>
      <c r="C39" s="435"/>
      <c r="D39" s="433"/>
      <c r="E39" s="435"/>
      <c r="F39" s="87"/>
      <c r="J39" s="68"/>
      <c r="K39" s="68"/>
      <c r="L39" s="68"/>
      <c r="M39" s="68"/>
    </row>
    <row r="40" spans="1:14" ht="15.75" x14ac:dyDescent="0.25">
      <c r="A40" s="182" t="s">
        <v>409</v>
      </c>
      <c r="B40" s="427" t="s">
        <v>210</v>
      </c>
      <c r="C40" s="428"/>
      <c r="D40" s="107"/>
      <c r="E40" s="102"/>
      <c r="F40" s="154"/>
      <c r="J40" s="68" t="str">
        <f>IF($D40='Programming 1'!$A$3,1,"")</f>
        <v/>
      </c>
      <c r="K40" s="68" t="str">
        <f>IF($D40='Programming 1'!$A$4,1,"")</f>
        <v/>
      </c>
      <c r="L40" s="68" t="str">
        <f>IF($D40='Programming 1'!$A$5,1,"")</f>
        <v/>
      </c>
      <c r="M40" s="68" t="str">
        <f>IF($D40='Programming 1'!$A$6,1,"")</f>
        <v/>
      </c>
    </row>
    <row r="41" spans="1:14" ht="15.75" x14ac:dyDescent="0.25">
      <c r="A41" s="182" t="s">
        <v>410</v>
      </c>
      <c r="B41" s="427" t="s">
        <v>211</v>
      </c>
      <c r="C41" s="428"/>
      <c r="D41" s="108"/>
      <c r="E41" s="102"/>
      <c r="F41" s="88"/>
      <c r="J41" s="68" t="str">
        <f>IF($D41='Programming 1'!$A$3,1,"")</f>
        <v/>
      </c>
      <c r="K41" s="68" t="str">
        <f>IF($D41='Programming 1'!$A$4,1,"")</f>
        <v/>
      </c>
      <c r="L41" s="68" t="str">
        <f>IF($D41='Programming 1'!$A$5,1,"")</f>
        <v/>
      </c>
      <c r="M41" s="68" t="str">
        <f>IF($D41='Programming 1'!$A$6,1,"")</f>
        <v/>
      </c>
    </row>
    <row r="42" spans="1:14" ht="15.75" x14ac:dyDescent="0.25">
      <c r="A42" s="182" t="s">
        <v>411</v>
      </c>
      <c r="B42" s="427" t="s">
        <v>212</v>
      </c>
      <c r="C42" s="428"/>
      <c r="D42" s="108"/>
      <c r="E42" s="102"/>
      <c r="F42" s="88"/>
      <c r="J42" s="68" t="str">
        <f>IF($D42='Programming 1'!$A$3,1,"")</f>
        <v/>
      </c>
      <c r="K42" s="68" t="str">
        <f>IF($D42='Programming 1'!$A$4,1,"")</f>
        <v/>
      </c>
      <c r="L42" s="68" t="str">
        <f>IF($D42='Programming 1'!$A$5,1,"")</f>
        <v/>
      </c>
      <c r="M42" s="68" t="str">
        <f>IF($D42='Programming 1'!$A$6,1,"")</f>
        <v/>
      </c>
    </row>
    <row r="43" spans="1:14" ht="15.75" thickBot="1" x14ac:dyDescent="0.3">
      <c r="A43" s="182" t="s">
        <v>412</v>
      </c>
      <c r="B43" s="429" t="s">
        <v>213</v>
      </c>
      <c r="C43" s="430"/>
      <c r="D43" s="109"/>
      <c r="E43" s="102"/>
      <c r="F43" s="78"/>
      <c r="J43" s="68" t="str">
        <f>IF($D43='Programming 1'!$A$3,1,"")</f>
        <v/>
      </c>
      <c r="K43" s="68" t="str">
        <f>IF($D43='Programming 1'!$A$4,1,"")</f>
        <v/>
      </c>
      <c r="L43" s="68" t="str">
        <f>IF($D43='Programming 1'!$A$5,1,"")</f>
        <v/>
      </c>
      <c r="M43" s="68" t="str">
        <f>IF($D43='Programming 1'!$A$6,1,"")</f>
        <v/>
      </c>
    </row>
    <row r="44" spans="1:14" ht="15.75" thickBot="1" x14ac:dyDescent="0.3">
      <c r="B44" s="426"/>
      <c r="C44" s="426"/>
      <c r="J44" s="155">
        <f>SUM(J6:J43)</f>
        <v>0</v>
      </c>
      <c r="K44" s="155">
        <f>SUM(K6:K43)</f>
        <v>0</v>
      </c>
      <c r="L44" s="155">
        <f>SUM(L6:L43)</f>
        <v>0</v>
      </c>
      <c r="M44" s="156">
        <f>SUM(M6:M43)</f>
        <v>0</v>
      </c>
      <c r="N44" s="120">
        <f>SUM(J44:M44)</f>
        <v>0</v>
      </c>
    </row>
  </sheetData>
  <mergeCells count="43">
    <mergeCell ref="B32:C32"/>
    <mergeCell ref="B19:C19"/>
    <mergeCell ref="B25:C25"/>
    <mergeCell ref="B27:C27"/>
    <mergeCell ref="B20:C20"/>
    <mergeCell ref="B21:C21"/>
    <mergeCell ref="B22:C22"/>
    <mergeCell ref="B24:C24"/>
    <mergeCell ref="B26:C26"/>
    <mergeCell ref="B39:E39"/>
    <mergeCell ref="B33:C33"/>
    <mergeCell ref="E3:F3"/>
    <mergeCell ref="B6:C6"/>
    <mergeCell ref="B7:C7"/>
    <mergeCell ref="B8:C8"/>
    <mergeCell ref="B9:C9"/>
    <mergeCell ref="B10:C10"/>
    <mergeCell ref="B14:C14"/>
    <mergeCell ref="B16:C16"/>
    <mergeCell ref="B17:C17"/>
    <mergeCell ref="B18:C18"/>
    <mergeCell ref="B15:E15"/>
    <mergeCell ref="B29:E29"/>
    <mergeCell ref="B30:C30"/>
    <mergeCell ref="B31:C31"/>
    <mergeCell ref="B35:C35"/>
    <mergeCell ref="B36:C36"/>
    <mergeCell ref="B37:C37"/>
    <mergeCell ref="B38:C38"/>
    <mergeCell ref="B34:E34"/>
    <mergeCell ref="B44:C44"/>
    <mergeCell ref="B40:C40"/>
    <mergeCell ref="B41:C41"/>
    <mergeCell ref="B42:C42"/>
    <mergeCell ref="B43:C43"/>
    <mergeCell ref="A13:F13"/>
    <mergeCell ref="A23:F23"/>
    <mergeCell ref="A28:F28"/>
    <mergeCell ref="A1:F1"/>
    <mergeCell ref="A2:F2"/>
    <mergeCell ref="A3:D3"/>
    <mergeCell ref="A4:C4"/>
    <mergeCell ref="A5:F5"/>
  </mergeCells>
  <conditionalFormatting sqref="E14 E6:E12 E16:E22 E30">
    <cfRule type="expression" dxfId="137" priority="58">
      <formula>$J6=1</formula>
    </cfRule>
  </conditionalFormatting>
  <conditionalFormatting sqref="E14 E6:E12 E16:E22 E30">
    <cfRule type="expression" dxfId="136" priority="57">
      <formula>$K6=1</formula>
    </cfRule>
  </conditionalFormatting>
  <conditionalFormatting sqref="E14 E6:E12 E16:E22 E30">
    <cfRule type="expression" dxfId="135" priority="56">
      <formula>$L6=1</formula>
    </cfRule>
  </conditionalFormatting>
  <conditionalFormatting sqref="E14 E6:E12 E16:E22 E30">
    <cfRule type="expression" dxfId="134" priority="55">
      <formula>$M6=1</formula>
    </cfRule>
  </conditionalFormatting>
  <conditionalFormatting sqref="E24:E27">
    <cfRule type="expression" dxfId="133" priority="46">
      <formula>$J24=1</formula>
    </cfRule>
  </conditionalFormatting>
  <conditionalFormatting sqref="E24:E27">
    <cfRule type="expression" dxfId="132" priority="45">
      <formula>$K24=1</formula>
    </cfRule>
  </conditionalFormatting>
  <conditionalFormatting sqref="E24:E27">
    <cfRule type="expression" dxfId="131" priority="44">
      <formula>$L24=1</formula>
    </cfRule>
  </conditionalFormatting>
  <conditionalFormatting sqref="E24:E27">
    <cfRule type="expression" dxfId="130" priority="43">
      <formula>$M24=1</formula>
    </cfRule>
  </conditionalFormatting>
  <conditionalFormatting sqref="J6:M43">
    <cfRule type="expression" dxfId="129" priority="34">
      <formula>NOT(ISBLANK(J6))</formula>
    </cfRule>
  </conditionalFormatting>
  <conditionalFormatting sqref="E31:E33">
    <cfRule type="expression" dxfId="128" priority="12">
      <formula>$J31=1</formula>
    </cfRule>
  </conditionalFormatting>
  <conditionalFormatting sqref="E31:E33">
    <cfRule type="expression" dxfId="127" priority="11">
      <formula>$K31=1</formula>
    </cfRule>
  </conditionalFormatting>
  <conditionalFormatting sqref="E31:E33">
    <cfRule type="expression" dxfId="126" priority="10">
      <formula>$L31=1</formula>
    </cfRule>
  </conditionalFormatting>
  <conditionalFormatting sqref="E31:E33">
    <cfRule type="expression" dxfId="125" priority="9">
      <formula>$M31=1</formula>
    </cfRule>
  </conditionalFormatting>
  <conditionalFormatting sqref="E35:E38">
    <cfRule type="expression" dxfId="124" priority="8">
      <formula>$J35=1</formula>
    </cfRule>
  </conditionalFormatting>
  <conditionalFormatting sqref="E35:E38">
    <cfRule type="expression" dxfId="123" priority="7">
      <formula>$K35=1</formula>
    </cfRule>
  </conditionalFormatting>
  <conditionalFormatting sqref="E35:E38">
    <cfRule type="expression" dxfId="122" priority="6">
      <formula>$L35=1</formula>
    </cfRule>
  </conditionalFormatting>
  <conditionalFormatting sqref="E35:E38">
    <cfRule type="expression" dxfId="121" priority="5">
      <formula>$M35=1</formula>
    </cfRule>
  </conditionalFormatting>
  <conditionalFormatting sqref="E40:E43">
    <cfRule type="expression" dxfId="120" priority="4">
      <formula>$J40=1</formula>
    </cfRule>
  </conditionalFormatting>
  <conditionalFormatting sqref="E40:E43">
    <cfRule type="expression" dxfId="119" priority="3">
      <formula>$K40=1</formula>
    </cfRule>
  </conditionalFormatting>
  <conditionalFormatting sqref="E40:E43">
    <cfRule type="expression" dxfId="118" priority="2">
      <formula>$L40=1</formula>
    </cfRule>
  </conditionalFormatting>
  <conditionalFormatting sqref="E40:E43">
    <cfRule type="expression" dxfId="117" priority="1">
      <formula>$M40=1</formula>
    </cfRule>
  </conditionalFormatting>
  <pageMargins left="0.7" right="0.7" top="0.75" bottom="0.75" header="0.3" footer="0.3"/>
  <pageSetup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3" id="{38103440-1EDA-4B7B-9C10-464E002BBF4A}">
            <xm:f>OR($D$24='Programming 1'!$A$98,$D$24='Programming 1'!$A$99,$D$24='Programming 1'!$A$100)</xm:f>
            <x14:dxf>
              <fill>
                <patternFill>
                  <bgColor theme="0" tint="-0.1499679555650502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bottom style="thin">
                  <color auto="1"/>
                </bottom>
                <vertical/>
                <horizontal/>
              </border>
            </x14:dxf>
          </x14:cfRule>
          <xm:sqref>D26:D27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7">
        <x14:dataValidation type="list" showInputMessage="1" showErrorMessage="1">
          <x14:formula1>
            <xm:f>'Programming 1'!$A$2:$A$6</xm:f>
          </x14:formula1>
          <xm:sqref>D6:D12 D30:D32 D16:D17 D19 D21:D22</xm:sqref>
        </x14:dataValidation>
        <x14:dataValidation type="list" showInputMessage="1" showErrorMessage="1">
          <x14:formula1>
            <xm:f>'Programming 1'!$A$9:$A$11</xm:f>
          </x14:formula1>
          <xm:sqref>D14</xm:sqref>
        </x14:dataValidation>
        <x14:dataValidation type="list" showInputMessage="1" showErrorMessage="1">
          <x14:formula1>
            <xm:f>'Programming 1'!$A$95:$A$99</xm:f>
          </x14:formula1>
          <xm:sqref>D24</xm:sqref>
        </x14:dataValidation>
        <x14:dataValidation type="list" showInputMessage="1" showErrorMessage="1">
          <x14:formula1>
            <xm:f>'Programming 1'!$A$102:$A$107</xm:f>
          </x14:formula1>
          <xm:sqref>D25</xm:sqref>
        </x14:dataValidation>
        <x14:dataValidation type="list" showInputMessage="1" showErrorMessage="1">
          <x14:formula1>
            <xm:f>'Programming 1'!$A$2:$A$7</xm:f>
          </x14:formula1>
          <xm:sqref>D26</xm:sqref>
        </x14:dataValidation>
        <x14:dataValidation type="list" allowBlank="1" showInputMessage="1" showErrorMessage="1">
          <x14:formula1>
            <xm:f>'Programming 1'!$A$2:$A$6</xm:f>
          </x14:formula1>
          <xm:sqref>D33 D35:D38 D40:D43 D18 D20</xm:sqref>
        </x14:dataValidation>
        <x14:dataValidation type="list" showInputMessage="1" showErrorMessage="1">
          <x14:formula1>
            <xm:f>'Programming 1'!$A$9:$A$12</xm:f>
          </x14:formula1>
          <xm:sqref>D27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theme="6" tint="0.39997558519241921"/>
  </sheetPr>
  <dimension ref="A1:P30"/>
  <sheetViews>
    <sheetView workbookViewId="0">
      <selection activeCell="B10" sqref="B10"/>
    </sheetView>
  </sheetViews>
  <sheetFormatPr defaultRowHeight="15" x14ac:dyDescent="0.25"/>
  <cols>
    <col min="1" max="1" width="6.42578125" style="73" bestFit="1" customWidth="1"/>
    <col min="2" max="2" width="67.140625" style="73" customWidth="1"/>
    <col min="3" max="3" width="21.7109375" style="73" customWidth="1"/>
    <col min="4" max="4" width="12.7109375" style="73" customWidth="1"/>
    <col min="5" max="5" width="38.42578125" style="73" customWidth="1"/>
    <col min="6" max="6" width="3.85546875" style="73" customWidth="1"/>
    <col min="7" max="9" width="0.85546875" style="73" customWidth="1"/>
    <col min="10" max="13" width="9.140625" style="73" hidden="1" customWidth="1"/>
    <col min="14" max="14" width="3.7109375" style="73" hidden="1" customWidth="1"/>
    <col min="15" max="16" width="13.7109375" style="73" hidden="1" customWidth="1"/>
    <col min="17" max="16384" width="9.140625" style="73"/>
  </cols>
  <sheetData>
    <row r="1" spans="1:16" ht="28.5" customHeight="1" x14ac:dyDescent="0.25">
      <c r="A1" s="366" t="s">
        <v>482</v>
      </c>
      <c r="B1" s="367"/>
      <c r="C1" s="367"/>
      <c r="D1" s="367"/>
      <c r="E1" s="368"/>
      <c r="F1" s="146"/>
      <c r="G1" s="146"/>
      <c r="H1" s="146"/>
      <c r="I1" s="146"/>
      <c r="J1" s="174" t="s">
        <v>252</v>
      </c>
      <c r="K1" s="175"/>
      <c r="L1" s="175"/>
      <c r="M1" s="175"/>
      <c r="N1" s="175"/>
      <c r="O1" s="175"/>
      <c r="P1" s="175"/>
    </row>
    <row r="2" spans="1:16" ht="40.5" customHeight="1" x14ac:dyDescent="0.25">
      <c r="A2" s="413" t="s">
        <v>62</v>
      </c>
      <c r="B2" s="414"/>
      <c r="C2" s="414"/>
      <c r="D2" s="414"/>
      <c r="E2" s="415"/>
      <c r="F2" s="146"/>
      <c r="G2" s="146"/>
      <c r="H2" s="146"/>
      <c r="I2" s="146"/>
    </row>
    <row r="3" spans="1:16" ht="23.25" customHeight="1" x14ac:dyDescent="0.3">
      <c r="A3" s="364" t="s">
        <v>20</v>
      </c>
      <c r="B3" s="372"/>
      <c r="C3" s="365"/>
      <c r="D3" s="448" t="s">
        <v>13</v>
      </c>
      <c r="E3" s="449"/>
      <c r="F3" s="71"/>
      <c r="G3" s="71"/>
      <c r="H3" s="71"/>
      <c r="I3" s="71"/>
    </row>
    <row r="4" spans="1:16" s="93" customFormat="1" ht="18.75" x14ac:dyDescent="0.25">
      <c r="A4" s="373" t="s">
        <v>11</v>
      </c>
      <c r="B4" s="374"/>
      <c r="C4" s="92" t="s">
        <v>18</v>
      </c>
      <c r="D4" s="92" t="s">
        <v>0</v>
      </c>
      <c r="E4" s="91" t="s">
        <v>12</v>
      </c>
    </row>
    <row r="5" spans="1:16" ht="30" customHeight="1" thickBot="1" x14ac:dyDescent="0.3">
      <c r="A5" s="361" t="s">
        <v>63</v>
      </c>
      <c r="B5" s="362"/>
      <c r="C5" s="362"/>
      <c r="D5" s="362"/>
      <c r="E5" s="363"/>
      <c r="J5" s="73" t="s">
        <v>70</v>
      </c>
      <c r="K5" s="73" t="s">
        <v>71</v>
      </c>
      <c r="L5" s="73" t="s">
        <v>72</v>
      </c>
      <c r="M5" s="90" t="s">
        <v>73</v>
      </c>
    </row>
    <row r="6" spans="1:16" ht="18.75" customHeight="1" x14ac:dyDescent="0.25">
      <c r="A6" s="182" t="s">
        <v>413</v>
      </c>
      <c r="B6" s="129" t="s">
        <v>120</v>
      </c>
      <c r="C6" s="130"/>
      <c r="D6" s="102"/>
      <c r="E6" s="78"/>
      <c r="J6" s="124" t="str">
        <f>IF($C6='Programming 1'!$A$3,1,"")</f>
        <v/>
      </c>
      <c r="K6" s="124" t="str">
        <f>IF($C6='Programming 1'!$A$4,1,"")</f>
        <v/>
      </c>
      <c r="L6" s="124" t="str">
        <f>IF($C6='Programming 1'!$A$5,1,"")</f>
        <v/>
      </c>
      <c r="M6" s="124" t="str">
        <f>IF($C6='Programming 1'!$A$6,1,"")</f>
        <v/>
      </c>
    </row>
    <row r="7" spans="1:16" ht="17.25" customHeight="1" x14ac:dyDescent="0.25">
      <c r="A7" s="182" t="s">
        <v>414</v>
      </c>
      <c r="B7" s="129" t="s">
        <v>121</v>
      </c>
      <c r="C7" s="131"/>
      <c r="D7" s="102"/>
      <c r="E7" s="78"/>
      <c r="J7" s="68" t="str">
        <f>IF($C7='Programming 1'!$A$3,1,"")</f>
        <v/>
      </c>
      <c r="K7" s="68" t="str">
        <f>IF($C7='Programming 1'!$A$4,1,"")</f>
        <v/>
      </c>
      <c r="L7" s="68" t="str">
        <f>IF($C7='Programming 1'!$A$5,1,"")</f>
        <v/>
      </c>
      <c r="M7" s="68" t="str">
        <f>IF($C7='Programming 1'!$A$6,1,"")</f>
        <v/>
      </c>
    </row>
    <row r="8" spans="1:16" ht="16.5" customHeight="1" x14ac:dyDescent="0.25">
      <c r="A8" s="182" t="s">
        <v>415</v>
      </c>
      <c r="B8" s="129" t="s">
        <v>122</v>
      </c>
      <c r="C8" s="131"/>
      <c r="D8" s="102"/>
      <c r="E8" s="78"/>
      <c r="J8" s="68" t="str">
        <f>IF($C8='Programming 1'!$A$3,1,"")</f>
        <v/>
      </c>
      <c r="K8" s="68" t="str">
        <f>IF($C8='Programming 1'!$A$4,1,"")</f>
        <v/>
      </c>
      <c r="L8" s="68" t="str">
        <f>IF($C8='Programming 1'!$A$5,1,"")</f>
        <v/>
      </c>
      <c r="M8" s="68" t="str">
        <f>IF($C8='Programming 1'!$A$6,1,"")</f>
        <v/>
      </c>
    </row>
    <row r="9" spans="1:16" ht="30" x14ac:dyDescent="0.25">
      <c r="A9" s="182" t="s">
        <v>416</v>
      </c>
      <c r="B9" s="129" t="s">
        <v>188</v>
      </c>
      <c r="C9" s="131"/>
      <c r="D9" s="102"/>
      <c r="E9" s="78"/>
      <c r="J9" s="68" t="str">
        <f>IF($C9='Programming 1'!$A$3,1,"")</f>
        <v/>
      </c>
      <c r="K9" s="68" t="str">
        <f>IF($C9='Programming 1'!$A$4,1,"")</f>
        <v/>
      </c>
      <c r="L9" s="68" t="str">
        <f>IF($C9='Programming 1'!$A$5,1,"")</f>
        <v/>
      </c>
      <c r="M9" s="68" t="str">
        <f>IF($C9='Programming 1'!$A$6,1,"")</f>
        <v/>
      </c>
    </row>
    <row r="10" spans="1:16" ht="30" x14ac:dyDescent="0.25">
      <c r="A10" s="182" t="s">
        <v>417</v>
      </c>
      <c r="B10" s="129" t="s">
        <v>123</v>
      </c>
      <c r="C10" s="131"/>
      <c r="D10" s="102"/>
      <c r="E10" s="78"/>
      <c r="J10" s="68" t="str">
        <f>IF($C10='Programming 1'!$A$3,1,"")</f>
        <v/>
      </c>
      <c r="K10" s="68" t="str">
        <f>IF($C10='Programming 1'!$A$4,1,"")</f>
        <v/>
      </c>
      <c r="L10" s="68" t="str">
        <f>IF($C10='Programming 1'!$A$5,1,"")</f>
        <v/>
      </c>
      <c r="M10" s="68" t="str">
        <f>IF($C10='Programming 1'!$A$6,1,"")</f>
        <v/>
      </c>
    </row>
    <row r="11" spans="1:16" s="104" customFormat="1" ht="16.5" customHeight="1" thickBot="1" x14ac:dyDescent="0.3">
      <c r="A11" s="361" t="s">
        <v>64</v>
      </c>
      <c r="B11" s="362"/>
      <c r="C11" s="362"/>
      <c r="D11" s="362"/>
      <c r="E11" s="363"/>
      <c r="J11" s="132"/>
      <c r="K11" s="132"/>
      <c r="L11" s="132"/>
      <c r="M11" s="132"/>
    </row>
    <row r="12" spans="1:16" ht="15.75" x14ac:dyDescent="0.25">
      <c r="A12" s="182" t="s">
        <v>418</v>
      </c>
      <c r="B12" s="133" t="s">
        <v>65</v>
      </c>
      <c r="C12" s="134"/>
      <c r="D12" s="102"/>
      <c r="E12" s="78"/>
      <c r="J12" s="68" t="str">
        <f>IF(C12='Programming 1'!$A$10,1,"")</f>
        <v/>
      </c>
      <c r="K12" s="68"/>
      <c r="L12" s="68"/>
      <c r="M12" s="68" t="str">
        <f>IF(C12='Programming 1'!$A$11,1,"")</f>
        <v/>
      </c>
    </row>
    <row r="13" spans="1:16" ht="15.75" x14ac:dyDescent="0.25">
      <c r="A13" s="182" t="s">
        <v>419</v>
      </c>
      <c r="B13" s="95" t="s">
        <v>66</v>
      </c>
      <c r="C13" s="135"/>
      <c r="D13" s="102"/>
      <c r="E13" s="78"/>
      <c r="J13" s="68" t="str">
        <f>IF(C13='Programming 1'!$A$10,1,"")</f>
        <v/>
      </c>
      <c r="K13" s="68"/>
      <c r="L13" s="68"/>
      <c r="M13" s="68" t="str">
        <f>IF(C13='Programming 1'!$A$11,1,"")</f>
        <v/>
      </c>
    </row>
    <row r="14" spans="1:16" ht="47.25" x14ac:dyDescent="0.25">
      <c r="A14" s="182" t="s">
        <v>420</v>
      </c>
      <c r="B14" s="133" t="s">
        <v>207</v>
      </c>
      <c r="C14" s="136"/>
      <c r="D14" s="102"/>
      <c r="E14" s="78"/>
      <c r="J14" s="68" t="str">
        <f>IF(C14='Programming 1'!$A$10,1,"")</f>
        <v/>
      </c>
      <c r="K14" s="68"/>
      <c r="L14" s="68"/>
      <c r="M14" s="68" t="str">
        <f>IF(C14='Programming 1'!$A$11,1,"")</f>
        <v/>
      </c>
    </row>
    <row r="15" spans="1:16" ht="15.75" x14ac:dyDescent="0.25">
      <c r="A15" s="182" t="s">
        <v>421</v>
      </c>
      <c r="B15" s="133" t="s">
        <v>67</v>
      </c>
      <c r="C15" s="136"/>
      <c r="D15" s="102"/>
      <c r="E15" s="78"/>
      <c r="J15" s="68" t="str">
        <f>IF($C15='Programming 1'!$A$110,1,"")</f>
        <v/>
      </c>
      <c r="K15" s="68" t="str">
        <f>IF($C15='Programming 1'!$A$111,1,"")</f>
        <v/>
      </c>
      <c r="L15" s="68"/>
      <c r="M15" s="68" t="str">
        <f>IF($C15='Programming 1'!$A$112,1,"")</f>
        <v/>
      </c>
    </row>
    <row r="16" spans="1:16" ht="16.5" thickBot="1" x14ac:dyDescent="0.3">
      <c r="A16" s="182" t="s">
        <v>422</v>
      </c>
      <c r="B16" s="133" t="s">
        <v>208</v>
      </c>
      <c r="C16" s="137"/>
      <c r="D16" s="138"/>
      <c r="E16" s="79"/>
      <c r="J16" s="68" t="str">
        <f>IF($C16='Programming 1'!$A$115,1,"")</f>
        <v/>
      </c>
      <c r="K16" s="68" t="str">
        <f>IF($C16='Programming 1'!$A$116,1,"")</f>
        <v/>
      </c>
      <c r="L16" s="68" t="str">
        <f>IF($C16='Programming 1'!$A$117,1,"")</f>
        <v/>
      </c>
      <c r="M16" s="68" t="str">
        <f>IF($C16='Programming 1'!$A$118,1,"")</f>
        <v/>
      </c>
    </row>
    <row r="17" spans="1:16" ht="31.5" customHeight="1" thickBot="1" x14ac:dyDescent="0.3">
      <c r="A17" s="356" t="s">
        <v>68</v>
      </c>
      <c r="B17" s="357"/>
      <c r="C17" s="357"/>
      <c r="D17" s="357"/>
      <c r="E17" s="358"/>
      <c r="J17" s="68"/>
      <c r="K17" s="68"/>
      <c r="L17" s="68"/>
      <c r="M17" s="68"/>
    </row>
    <row r="18" spans="1:16" ht="31.5" x14ac:dyDescent="0.25">
      <c r="A18" s="182" t="s">
        <v>423</v>
      </c>
      <c r="B18" s="110" t="s">
        <v>142</v>
      </c>
      <c r="C18" s="107"/>
      <c r="D18" s="102"/>
      <c r="E18" s="78"/>
      <c r="J18" s="68" t="str">
        <f>IF($C18='Programming 1'!$A$69,1,"")</f>
        <v/>
      </c>
      <c r="K18" s="68" t="str">
        <f>IF($C18='Programming 1'!$A$70,1,"")</f>
        <v/>
      </c>
      <c r="L18" s="68" t="str">
        <f>IF($C18='Programming 1'!$A$71,1,"")</f>
        <v/>
      </c>
      <c r="M18" s="68" t="str">
        <f>IF($C18='Programming 1'!$A$72,1,"")</f>
        <v/>
      </c>
    </row>
    <row r="19" spans="1:16" ht="31.5" x14ac:dyDescent="0.25">
      <c r="A19" s="182" t="s">
        <v>424</v>
      </c>
      <c r="B19" s="110" t="s">
        <v>184</v>
      </c>
      <c r="C19" s="139"/>
      <c r="D19" s="102"/>
      <c r="E19" s="78"/>
      <c r="J19" s="68" t="str">
        <f>IF($C19='Programming 1'!$A$69,1,"")</f>
        <v/>
      </c>
      <c r="K19" s="68" t="str">
        <f>IF($C19='Programming 1'!$A$70,1,"")</f>
        <v/>
      </c>
      <c r="L19" s="68" t="str">
        <f>IF($C19='Programming 1'!$A$71,1,"")</f>
        <v/>
      </c>
      <c r="M19" s="68" t="str">
        <f>IF($C19='Programming 1'!$A$72,1,"")</f>
        <v/>
      </c>
    </row>
    <row r="20" spans="1:16" ht="31.5" x14ac:dyDescent="0.25">
      <c r="A20" s="182" t="s">
        <v>425</v>
      </c>
      <c r="B20" s="110" t="s">
        <v>185</v>
      </c>
      <c r="C20" s="139"/>
      <c r="D20" s="102"/>
      <c r="E20" s="78"/>
      <c r="J20" s="68" t="str">
        <f>IF($C20='Programming 1'!$A$69,1,"")</f>
        <v/>
      </c>
      <c r="K20" s="68" t="str">
        <f>IF($C20='Programming 1'!$A$70,1,"")</f>
        <v/>
      </c>
      <c r="L20" s="68" t="str">
        <f>IF($C20='Programming 1'!$A$71,1,"")</f>
        <v/>
      </c>
      <c r="M20" s="68" t="str">
        <f>IF($C20='Programming 1'!$A$72,1,"")</f>
        <v/>
      </c>
    </row>
    <row r="21" spans="1:16" ht="32.25" thickBot="1" x14ac:dyDescent="0.3">
      <c r="A21" s="182" t="s">
        <v>426</v>
      </c>
      <c r="B21" s="110" t="s">
        <v>186</v>
      </c>
      <c r="C21" s="140"/>
      <c r="D21" s="102"/>
      <c r="E21" s="78"/>
      <c r="J21" s="68" t="str">
        <f>IF($C21='Programming 1'!$A$69,1,"")</f>
        <v/>
      </c>
      <c r="K21" s="68" t="str">
        <f>IF($C21='Programming 1'!$A$70,1,"")</f>
        <v/>
      </c>
      <c r="L21" s="68" t="str">
        <f>IF($C21='Programming 1'!$A$71,1,"")</f>
        <v/>
      </c>
      <c r="M21" s="68" t="str">
        <f>IF($C21='Programming 1'!$A$72,1,"")</f>
        <v/>
      </c>
    </row>
    <row r="22" spans="1:16" ht="15.75" customHeight="1" thickBot="1" x14ac:dyDescent="0.3">
      <c r="A22" s="356" t="s">
        <v>187</v>
      </c>
      <c r="B22" s="357"/>
      <c r="C22" s="357"/>
      <c r="D22" s="357"/>
      <c r="E22" s="358"/>
      <c r="J22" s="68"/>
      <c r="K22" s="68"/>
      <c r="L22" s="68"/>
      <c r="M22" s="68"/>
    </row>
    <row r="23" spans="1:16" ht="31.5" x14ac:dyDescent="0.25">
      <c r="A23" s="182" t="s">
        <v>427</v>
      </c>
      <c r="B23" s="141" t="s">
        <v>143</v>
      </c>
      <c r="C23" s="142"/>
      <c r="D23" s="102"/>
      <c r="E23" s="78"/>
      <c r="J23" s="68" t="str">
        <f>IF(C23='Programming 1'!$A$10,1,"")</f>
        <v/>
      </c>
      <c r="K23" s="68"/>
      <c r="L23" s="68"/>
      <c r="M23" s="68" t="str">
        <f>IF(C23='Programming 1'!$A$11,1,"")</f>
        <v/>
      </c>
    </row>
    <row r="24" spans="1:16" ht="32.25" thickBot="1" x14ac:dyDescent="0.3">
      <c r="A24" s="182" t="s">
        <v>428</v>
      </c>
      <c r="B24" s="141" t="s">
        <v>144</v>
      </c>
      <c r="C24" s="109"/>
      <c r="D24" s="102"/>
      <c r="E24" s="78"/>
      <c r="J24" s="68" t="str">
        <f>IF(C24='Programming 1'!$A$10,1,"")</f>
        <v/>
      </c>
      <c r="K24" s="68"/>
      <c r="L24" s="68"/>
      <c r="M24" s="68" t="str">
        <f>IF(C24='Programming 1'!$A$11,1,"")</f>
        <v/>
      </c>
    </row>
    <row r="25" spans="1:16" ht="16.5" thickBot="1" x14ac:dyDescent="0.3">
      <c r="A25" s="182"/>
      <c r="B25" s="445" t="s">
        <v>69</v>
      </c>
      <c r="C25" s="446"/>
      <c r="D25" s="447"/>
      <c r="E25" s="78"/>
      <c r="J25" s="68"/>
      <c r="K25" s="68"/>
      <c r="L25" s="68"/>
      <c r="M25" s="68"/>
      <c r="O25" s="73" t="s">
        <v>443</v>
      </c>
      <c r="P25" s="73" t="s">
        <v>444</v>
      </c>
    </row>
    <row r="26" spans="1:16" ht="15.75" x14ac:dyDescent="0.25">
      <c r="A26" s="182" t="s">
        <v>429</v>
      </c>
      <c r="B26" s="143" t="s">
        <v>90</v>
      </c>
      <c r="C26" s="107"/>
      <c r="D26" s="102"/>
      <c r="E26" s="78"/>
      <c r="J26" s="68" t="str">
        <f>IF(AND($O26=1,$P26=1),"",IF(C26='Programming 1'!$A$10,1,""))</f>
        <v/>
      </c>
      <c r="K26" s="68"/>
      <c r="L26" s="68"/>
      <c r="M26" s="68" t="str">
        <f>IF(AND($O26=1,$P26=1),"",IF(C26='Programming 1'!$A$11,1,""))</f>
        <v/>
      </c>
      <c r="O26" s="124" t="str">
        <f>IF($M$23=1,1,"")</f>
        <v/>
      </c>
      <c r="P26" s="195" t="str">
        <f>IF($M$24=1,1,"")</f>
        <v/>
      </c>
    </row>
    <row r="27" spans="1:16" x14ac:dyDescent="0.25">
      <c r="A27" s="182" t="s">
        <v>430</v>
      </c>
      <c r="B27" s="144" t="s">
        <v>91</v>
      </c>
      <c r="C27" s="108"/>
      <c r="D27" s="102"/>
      <c r="E27" s="78"/>
      <c r="J27" s="68" t="str">
        <f>IF(AND($O26=1,$P26=1),"",IF(C27='Programming 1'!$A$10,1,""))</f>
        <v/>
      </c>
      <c r="K27" s="68"/>
      <c r="L27" s="68"/>
      <c r="M27" s="68" t="str">
        <f>IF(AND($O26=1,$P26=1),"",IF(C27='Programming 1'!$A$11,1,""))</f>
        <v/>
      </c>
      <c r="O27" s="68" t="str">
        <f t="shared" ref="O27:O29" si="0">IF($M$23=1,1,"")</f>
        <v/>
      </c>
      <c r="P27" s="196" t="str">
        <f t="shared" ref="P27:P29" si="1">IF($M$24=1,1,"")</f>
        <v/>
      </c>
    </row>
    <row r="28" spans="1:16" x14ac:dyDescent="0.25">
      <c r="A28" s="182" t="s">
        <v>431</v>
      </c>
      <c r="B28" s="144" t="s">
        <v>92</v>
      </c>
      <c r="C28" s="108"/>
      <c r="D28" s="102"/>
      <c r="E28" s="78"/>
      <c r="J28" s="68" t="str">
        <f>IF(AND($O26=1,$P26=1),"",IF(C28='Programming 1'!$A$10,1,""))</f>
        <v/>
      </c>
      <c r="K28" s="68"/>
      <c r="L28" s="68"/>
      <c r="M28" s="68" t="str">
        <f>IF(AND($O26=1,$P26=1),"",IF(C28='Programming 1'!$A$11,1,""))</f>
        <v/>
      </c>
      <c r="O28" s="68" t="str">
        <f t="shared" si="0"/>
        <v/>
      </c>
      <c r="P28" s="196" t="str">
        <f t="shared" si="1"/>
        <v/>
      </c>
    </row>
    <row r="29" spans="1:16" ht="15.75" thickBot="1" x14ac:dyDescent="0.3">
      <c r="A29" s="182" t="s">
        <v>432</v>
      </c>
      <c r="B29" s="144" t="s">
        <v>93</v>
      </c>
      <c r="C29" s="109"/>
      <c r="D29" s="102"/>
      <c r="E29" s="78"/>
      <c r="J29" s="145" t="str">
        <f>IF(AND($O26=1,$P26=1),"",IF(C29='Programming 1'!$A$10,1,""))</f>
        <v/>
      </c>
      <c r="K29" s="145"/>
      <c r="L29" s="145"/>
      <c r="M29" s="145" t="str">
        <f>IF(AND($O26=1,$P26=1),"",IF(C29='Programming 1'!$A$11,1,""))</f>
        <v/>
      </c>
      <c r="O29" s="145" t="str">
        <f t="shared" si="0"/>
        <v/>
      </c>
      <c r="P29" s="197" t="str">
        <f t="shared" si="1"/>
        <v/>
      </c>
    </row>
    <row r="30" spans="1:16" ht="15.75" thickBot="1" x14ac:dyDescent="0.3">
      <c r="J30" s="73">
        <f>SUM(J6:J29)</f>
        <v>0</v>
      </c>
      <c r="K30" s="73">
        <f>SUM(K6:K29)</f>
        <v>0</v>
      </c>
      <c r="L30" s="73">
        <f>SUM(L6:L29)</f>
        <v>0</v>
      </c>
      <c r="M30" s="73">
        <f>SUM(M6:M29)</f>
        <v>0</v>
      </c>
      <c r="N30" s="120">
        <f>SUM(J30:M30)</f>
        <v>0</v>
      </c>
    </row>
  </sheetData>
  <mergeCells count="10">
    <mergeCell ref="B25:D25"/>
    <mergeCell ref="D3:E3"/>
    <mergeCell ref="A11:E11"/>
    <mergeCell ref="A17:E17"/>
    <mergeCell ref="A22:E22"/>
    <mergeCell ref="A1:E1"/>
    <mergeCell ref="A2:E2"/>
    <mergeCell ref="A3:C3"/>
    <mergeCell ref="A4:B4"/>
    <mergeCell ref="A5:E5"/>
  </mergeCells>
  <conditionalFormatting sqref="D6:D10 D12:D16">
    <cfRule type="expression" dxfId="115" priority="23">
      <formula>$J6=1</formula>
    </cfRule>
  </conditionalFormatting>
  <conditionalFormatting sqref="D6:D10 D12:D16">
    <cfRule type="expression" dxfId="114" priority="22">
      <formula>$K6=1</formula>
    </cfRule>
  </conditionalFormatting>
  <conditionalFormatting sqref="D6:D10 D12:D16">
    <cfRule type="expression" dxfId="113" priority="21">
      <formula>$L6=1</formula>
    </cfRule>
  </conditionalFormatting>
  <conditionalFormatting sqref="D6:D10 D12:D16">
    <cfRule type="expression" dxfId="112" priority="20">
      <formula>$M6=1</formula>
    </cfRule>
  </conditionalFormatting>
  <conditionalFormatting sqref="D18:D21">
    <cfRule type="expression" dxfId="111" priority="15">
      <formula>$J18=1</formula>
    </cfRule>
  </conditionalFormatting>
  <conditionalFormatting sqref="D18:D21">
    <cfRule type="expression" dxfId="110" priority="14">
      <formula>$K18=1</formula>
    </cfRule>
  </conditionalFormatting>
  <conditionalFormatting sqref="D18:D21">
    <cfRule type="expression" dxfId="109" priority="13">
      <formula>$L18=1</formula>
    </cfRule>
  </conditionalFormatting>
  <conditionalFormatting sqref="D18:D21">
    <cfRule type="expression" dxfId="108" priority="12">
      <formula>$M18=1</formula>
    </cfRule>
  </conditionalFormatting>
  <conditionalFormatting sqref="D23:D24">
    <cfRule type="expression" dxfId="107" priority="11">
      <formula>$J23=1</formula>
    </cfRule>
  </conditionalFormatting>
  <conditionalFormatting sqref="D23:D24">
    <cfRule type="expression" dxfId="106" priority="10">
      <formula>$K23=1</formula>
    </cfRule>
  </conditionalFormatting>
  <conditionalFormatting sqref="D23:D24">
    <cfRule type="expression" dxfId="105" priority="9">
      <formula>$L23=1</formula>
    </cfRule>
  </conditionalFormatting>
  <conditionalFormatting sqref="D23:D24">
    <cfRule type="expression" dxfId="104" priority="8">
      <formula>$M23=1</formula>
    </cfRule>
  </conditionalFormatting>
  <conditionalFormatting sqref="D26:D29">
    <cfRule type="expression" dxfId="103" priority="7">
      <formula>$J26=1</formula>
    </cfRule>
  </conditionalFormatting>
  <conditionalFormatting sqref="D26:D29">
    <cfRule type="expression" dxfId="102" priority="6">
      <formula>$K26=1</formula>
    </cfRule>
  </conditionalFormatting>
  <conditionalFormatting sqref="D26:D29">
    <cfRule type="expression" dxfId="101" priority="5">
      <formula>$L26=1</formula>
    </cfRule>
  </conditionalFormatting>
  <conditionalFormatting sqref="D26:D29">
    <cfRule type="expression" dxfId="100" priority="4">
      <formula>$M26=1</formula>
    </cfRule>
  </conditionalFormatting>
  <conditionalFormatting sqref="J6:M29">
    <cfRule type="expression" dxfId="99" priority="3">
      <formula>NOT(ISBLANK(J6))</formula>
    </cfRule>
  </conditionalFormatting>
  <pageMargins left="0.7" right="0.7" top="0.75" bottom="0.75" header="0.3" footer="0.3"/>
  <pageSetup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" id="{338FBDD5-9735-4682-8B1E-A2DF830665DE}">
            <xm:f>$C$15='Programming 1'!$A$11</xm:f>
            <x14:dxf>
              <fill>
                <patternFill>
                  <bgColor theme="0" tint="-0.14996795556505021"/>
                </patternFill>
              </fill>
            </x14:dxf>
          </x14:cfRule>
          <xm:sqref>C16</xm:sqref>
        </x14:conditionalFormatting>
        <x14:conditionalFormatting xmlns:xm="http://schemas.microsoft.com/office/excel/2006/main">
          <x14:cfRule type="expression" priority="1" id="{875FE391-8DC6-4307-916F-258EA42DAEB3}">
            <xm:f>AND($C$23='Programming 1'!$A$11,$C$24='Programming 1'!$A$11)</xm:f>
            <x14:dxf>
              <fill>
                <patternFill>
                  <bgColor theme="0" tint="-0.14996795556505021"/>
                </patternFill>
              </fill>
            </x14:dxf>
          </x14:cfRule>
          <xm:sqref>C26:C29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5">
        <x14:dataValidation type="list" showInputMessage="1" showErrorMessage="1">
          <x14:formula1>
            <xm:f>'Programming 1'!$A$9:$A$11</xm:f>
          </x14:formula1>
          <xm:sqref>C12:C14 C26:C29 C23:C24</xm:sqref>
        </x14:dataValidation>
        <x14:dataValidation type="list" showInputMessage="1" showErrorMessage="1">
          <x14:formula1>
            <xm:f>'Programming 1'!$A$68:$A$72</xm:f>
          </x14:formula1>
          <xm:sqref>C18:C21</xm:sqref>
        </x14:dataValidation>
        <x14:dataValidation type="list" showInputMessage="1" showErrorMessage="1">
          <x14:formula1>
            <xm:f>'Programming 1'!$A$2:$A$6</xm:f>
          </x14:formula1>
          <xm:sqref>C6:C10</xm:sqref>
        </x14:dataValidation>
        <x14:dataValidation type="list" allowBlank="1" showInputMessage="1" showErrorMessage="1">
          <x14:formula1>
            <xm:f>'Programming 1'!$A$109:$A$112</xm:f>
          </x14:formula1>
          <xm:sqref>C15</xm:sqref>
        </x14:dataValidation>
        <x14:dataValidation type="list" allowBlank="1" showInputMessage="1" showErrorMessage="1">
          <x14:formula1>
            <xm:f>'Programming 1'!$A$114:$A$119</xm:f>
          </x14:formula1>
          <xm:sqref>C16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tabColor theme="8" tint="0.59999389629810485"/>
    <outlinePr showOutlineSymbols="0"/>
  </sheetPr>
  <dimension ref="I2:I3"/>
  <sheetViews>
    <sheetView workbookViewId="0"/>
  </sheetViews>
  <sheetFormatPr defaultRowHeight="15" x14ac:dyDescent="0.25"/>
  <sheetData>
    <row r="2" spans="9:9" ht="21" x14ac:dyDescent="0.25">
      <c r="I2" s="51" t="s">
        <v>96</v>
      </c>
    </row>
    <row r="3" spans="9:9" ht="18" x14ac:dyDescent="0.25">
      <c r="I3" s="52" t="s">
        <v>97</v>
      </c>
    </row>
  </sheetData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2:M131"/>
  <sheetViews>
    <sheetView workbookViewId="0">
      <selection activeCell="I27" sqref="I27"/>
    </sheetView>
  </sheetViews>
  <sheetFormatPr defaultRowHeight="15" x14ac:dyDescent="0.25"/>
  <cols>
    <col min="1" max="1" width="24.42578125" customWidth="1"/>
    <col min="8" max="8" width="12.5703125" customWidth="1"/>
    <col min="9" max="9" width="18.28515625" customWidth="1"/>
    <col min="10" max="10" width="17.85546875" customWidth="1"/>
    <col min="11" max="11" width="14.42578125" customWidth="1"/>
    <col min="12" max="12" width="15.85546875" customWidth="1"/>
    <col min="13" max="13" width="13.85546875" customWidth="1"/>
  </cols>
  <sheetData>
    <row r="2" spans="1:13" x14ac:dyDescent="0.25">
      <c r="A2" s="6"/>
      <c r="D2" s="48" t="s">
        <v>70</v>
      </c>
      <c r="E2" s="49" t="s">
        <v>71</v>
      </c>
      <c r="F2" s="49" t="s">
        <v>72</v>
      </c>
      <c r="G2" s="50" t="s">
        <v>73</v>
      </c>
      <c r="I2" s="74" t="s">
        <v>245</v>
      </c>
    </row>
    <row r="3" spans="1:13" x14ac:dyDescent="0.25">
      <c r="A3" s="5" t="s">
        <v>4</v>
      </c>
      <c r="C3" s="6" t="s">
        <v>61</v>
      </c>
      <c r="D3" s="43">
        <f>'IR5'!J30</f>
        <v>0</v>
      </c>
      <c r="E3" s="44">
        <f>'IR5'!K30</f>
        <v>0</v>
      </c>
      <c r="F3" s="44">
        <f>'IR5'!L30</f>
        <v>0</v>
      </c>
      <c r="G3" s="45">
        <f>'IR5'!M30</f>
        <v>0</v>
      </c>
      <c r="I3" t="s">
        <v>256</v>
      </c>
    </row>
    <row r="4" spans="1:13" x14ac:dyDescent="0.25">
      <c r="A4" s="5" t="s">
        <v>5</v>
      </c>
      <c r="C4" s="5" t="s">
        <v>50</v>
      </c>
      <c r="D4" s="8">
        <f>'IR4'!J44</f>
        <v>0</v>
      </c>
      <c r="E4" s="46">
        <f>'IR4'!K44</f>
        <v>0</v>
      </c>
      <c r="F4" s="46">
        <f>'IR4'!L44</f>
        <v>0</v>
      </c>
      <c r="G4" s="47">
        <f>'IR4'!M44</f>
        <v>0</v>
      </c>
      <c r="I4" t="s">
        <v>257</v>
      </c>
    </row>
    <row r="5" spans="1:13" x14ac:dyDescent="0.25">
      <c r="A5" s="5" t="s">
        <v>6</v>
      </c>
      <c r="C5" s="5" t="s">
        <v>37</v>
      </c>
      <c r="D5" s="8">
        <f>'IR3'!J38</f>
        <v>0</v>
      </c>
      <c r="E5" s="46">
        <f>'IR3'!K38</f>
        <v>0</v>
      </c>
      <c r="F5" s="46">
        <f>'IR3'!L38</f>
        <v>0</v>
      </c>
      <c r="G5" s="47">
        <f>'IR3'!M38</f>
        <v>0</v>
      </c>
      <c r="I5" t="s">
        <v>258</v>
      </c>
    </row>
    <row r="6" spans="1:13" x14ac:dyDescent="0.25">
      <c r="A6" s="5" t="s">
        <v>7</v>
      </c>
      <c r="C6" s="5" t="s">
        <v>24</v>
      </c>
      <c r="D6" s="8">
        <f>'IR2'!K67</f>
        <v>0</v>
      </c>
      <c r="E6" s="46">
        <f>'IR2'!L67</f>
        <v>0</v>
      </c>
      <c r="F6" s="46">
        <f>'IR2'!M67</f>
        <v>0</v>
      </c>
      <c r="G6" s="47">
        <f>'IR2'!N67</f>
        <v>0</v>
      </c>
    </row>
    <row r="7" spans="1:13" x14ac:dyDescent="0.25">
      <c r="A7" s="69" t="s">
        <v>235</v>
      </c>
      <c r="C7" s="5" t="s">
        <v>19</v>
      </c>
      <c r="D7" s="8">
        <f>'IR1'!K46</f>
        <v>0</v>
      </c>
      <c r="E7" s="46">
        <f>'IR1'!L46</f>
        <v>0</v>
      </c>
      <c r="F7" s="46">
        <f>'IR1'!M46</f>
        <v>0</v>
      </c>
      <c r="G7" s="47">
        <f>'IR1'!N46</f>
        <v>0</v>
      </c>
      <c r="I7" s="74" t="s">
        <v>454</v>
      </c>
    </row>
    <row r="8" spans="1:13" x14ac:dyDescent="0.25">
      <c r="C8" s="5" t="s">
        <v>94</v>
      </c>
      <c r="D8" s="8">
        <f>SO!J24</f>
        <v>0</v>
      </c>
      <c r="E8" s="46">
        <f>SO!K24</f>
        <v>0</v>
      </c>
      <c r="F8" s="46">
        <f>SO!L24</f>
        <v>0</v>
      </c>
      <c r="G8" s="47">
        <f>SO!M24</f>
        <v>0</v>
      </c>
      <c r="I8" s="4" t="s">
        <v>255</v>
      </c>
      <c r="J8" s="212"/>
    </row>
    <row r="9" spans="1:13" x14ac:dyDescent="0.25">
      <c r="A9" s="6"/>
      <c r="C9" s="4" t="s">
        <v>95</v>
      </c>
      <c r="D9" s="48">
        <f>SUM(D3:D8)</f>
        <v>0</v>
      </c>
      <c r="E9" s="49">
        <f t="shared" ref="E9:G9" si="0">SUM(E3:E8)</f>
        <v>0</v>
      </c>
      <c r="F9" s="49">
        <f t="shared" si="0"/>
        <v>0</v>
      </c>
      <c r="G9" s="50">
        <f t="shared" si="0"/>
        <v>0</v>
      </c>
      <c r="I9" s="4" t="s">
        <v>259</v>
      </c>
      <c r="J9" s="214"/>
    </row>
    <row r="10" spans="1:13" x14ac:dyDescent="0.25">
      <c r="A10" s="5" t="s">
        <v>2</v>
      </c>
      <c r="I10" s="4" t="s">
        <v>260</v>
      </c>
      <c r="J10" s="215"/>
    </row>
    <row r="11" spans="1:13" x14ac:dyDescent="0.25">
      <c r="A11" s="5" t="s">
        <v>3</v>
      </c>
      <c r="D11" s="48" t="s">
        <v>433</v>
      </c>
      <c r="E11" s="50" t="s">
        <v>434</v>
      </c>
      <c r="F11" s="46"/>
      <c r="G11" s="46"/>
    </row>
    <row r="12" spans="1:13" x14ac:dyDescent="0.25">
      <c r="A12" s="69" t="s">
        <v>235</v>
      </c>
      <c r="C12" s="6" t="s">
        <v>61</v>
      </c>
      <c r="D12" s="43">
        <f>SUM(D3:E3)</f>
        <v>0</v>
      </c>
      <c r="E12" s="45">
        <f>SUM(F3:G3)</f>
        <v>0</v>
      </c>
      <c r="F12" s="46"/>
      <c r="G12" s="46"/>
    </row>
    <row r="13" spans="1:13" x14ac:dyDescent="0.25">
      <c r="C13" s="5" t="s">
        <v>50</v>
      </c>
      <c r="D13" s="8">
        <f t="shared" ref="D13:D18" si="1">SUM(D4:E4)</f>
        <v>0</v>
      </c>
      <c r="E13" s="47">
        <f t="shared" ref="E13:E18" si="2">SUM(F4:G4)</f>
        <v>0</v>
      </c>
      <c r="F13" s="46"/>
      <c r="G13" s="46"/>
      <c r="I13" s="74" t="s">
        <v>265</v>
      </c>
    </row>
    <row r="14" spans="1:13" x14ac:dyDescent="0.25">
      <c r="A14" s="6"/>
      <c r="C14" s="5" t="s">
        <v>37</v>
      </c>
      <c r="D14" s="8">
        <f t="shared" si="1"/>
        <v>0</v>
      </c>
      <c r="E14" s="47">
        <f t="shared" si="2"/>
        <v>0</v>
      </c>
      <c r="F14" s="46"/>
      <c r="G14" s="46"/>
      <c r="K14" s="450" t="s">
        <v>253</v>
      </c>
      <c r="L14" s="450"/>
      <c r="M14" s="450"/>
    </row>
    <row r="15" spans="1:13" ht="30.75" customHeight="1" x14ac:dyDescent="0.25">
      <c r="A15" s="5" t="s">
        <v>74</v>
      </c>
      <c r="C15" s="5" t="s">
        <v>24</v>
      </c>
      <c r="D15" s="8">
        <f t="shared" si="1"/>
        <v>0</v>
      </c>
      <c r="E15" s="47">
        <f t="shared" si="2"/>
        <v>0</v>
      </c>
      <c r="F15" s="46"/>
      <c r="G15" s="46"/>
      <c r="J15" s="77"/>
      <c r="K15" s="75" t="s">
        <v>263</v>
      </c>
      <c r="L15" s="75" t="s">
        <v>437</v>
      </c>
      <c r="M15" s="172" t="s">
        <v>264</v>
      </c>
    </row>
    <row r="16" spans="1:13" ht="30.75" customHeight="1" x14ac:dyDescent="0.25">
      <c r="A16" s="5" t="s">
        <v>75</v>
      </c>
      <c r="C16" s="5" t="s">
        <v>19</v>
      </c>
      <c r="D16" s="8">
        <f t="shared" si="1"/>
        <v>0</v>
      </c>
      <c r="E16" s="47">
        <f t="shared" si="2"/>
        <v>0</v>
      </c>
      <c r="F16" s="46"/>
      <c r="G16" s="46"/>
      <c r="I16" s="451" t="s">
        <v>254</v>
      </c>
      <c r="J16" s="76" t="s">
        <v>261</v>
      </c>
      <c r="K16" s="211"/>
      <c r="L16" s="211"/>
      <c r="M16" s="212"/>
    </row>
    <row r="17" spans="1:13" ht="30" x14ac:dyDescent="0.25">
      <c r="A17" s="7" t="s">
        <v>76</v>
      </c>
      <c r="C17" s="5" t="s">
        <v>94</v>
      </c>
      <c r="D17" s="8">
        <f t="shared" si="1"/>
        <v>0</v>
      </c>
      <c r="E17" s="47">
        <f t="shared" si="2"/>
        <v>0</v>
      </c>
      <c r="F17" s="46"/>
      <c r="G17" s="46"/>
      <c r="I17" s="451"/>
      <c r="J17" s="76" t="s">
        <v>438</v>
      </c>
      <c r="K17" s="213"/>
      <c r="L17" s="214"/>
      <c r="M17" s="211"/>
    </row>
    <row r="18" spans="1:13" ht="30" x14ac:dyDescent="0.25">
      <c r="C18" s="4" t="s">
        <v>95</v>
      </c>
      <c r="D18" s="48">
        <f t="shared" si="1"/>
        <v>0</v>
      </c>
      <c r="E18" s="50">
        <f t="shared" si="2"/>
        <v>0</v>
      </c>
      <c r="F18" s="46"/>
      <c r="G18" s="46"/>
      <c r="I18" s="451"/>
      <c r="J18" s="76" t="s">
        <v>262</v>
      </c>
      <c r="K18" s="215"/>
      <c r="L18" s="214"/>
      <c r="M18" s="211"/>
    </row>
    <row r="19" spans="1:13" x14ac:dyDescent="0.25">
      <c r="A19" s="6"/>
    </row>
    <row r="20" spans="1:13" x14ac:dyDescent="0.25">
      <c r="A20" s="5" t="s">
        <v>78</v>
      </c>
    </row>
    <row r="21" spans="1:13" x14ac:dyDescent="0.25">
      <c r="A21" s="5" t="s">
        <v>79</v>
      </c>
    </row>
    <row r="22" spans="1:13" x14ac:dyDescent="0.25">
      <c r="A22" s="5" t="s">
        <v>80</v>
      </c>
    </row>
    <row r="23" spans="1:13" x14ac:dyDescent="0.25">
      <c r="A23" s="7" t="s">
        <v>81</v>
      </c>
    </row>
    <row r="25" spans="1:13" ht="33.75" customHeight="1" x14ac:dyDescent="0.25">
      <c r="A25" s="6"/>
    </row>
    <row r="26" spans="1:13" ht="32.25" customHeight="1" x14ac:dyDescent="0.25">
      <c r="A26" s="5" t="s">
        <v>99</v>
      </c>
    </row>
    <row r="27" spans="1:13" ht="32.25" customHeight="1" x14ac:dyDescent="0.25">
      <c r="A27" s="5" t="s">
        <v>100</v>
      </c>
    </row>
    <row r="28" spans="1:13" ht="32.25" customHeight="1" x14ac:dyDescent="0.25">
      <c r="A28" s="5" t="s">
        <v>148</v>
      </c>
    </row>
    <row r="29" spans="1:13" ht="30" customHeight="1" x14ac:dyDescent="0.25">
      <c r="A29" s="7" t="s">
        <v>101</v>
      </c>
    </row>
    <row r="31" spans="1:13" x14ac:dyDescent="0.25">
      <c r="A31" s="6"/>
    </row>
    <row r="32" spans="1:13" x14ac:dyDescent="0.25">
      <c r="A32" s="5" t="s">
        <v>243</v>
      </c>
    </row>
    <row r="33" spans="1:1" x14ac:dyDescent="0.25">
      <c r="A33" s="5" t="s">
        <v>244</v>
      </c>
    </row>
    <row r="34" spans="1:1" x14ac:dyDescent="0.25">
      <c r="A34" s="5" t="s">
        <v>242</v>
      </c>
    </row>
    <row r="35" spans="1:1" x14ac:dyDescent="0.25">
      <c r="A35" s="7" t="s">
        <v>160</v>
      </c>
    </row>
    <row r="37" spans="1:1" x14ac:dyDescent="0.25">
      <c r="A37" s="6"/>
    </row>
    <row r="38" spans="1:1" x14ac:dyDescent="0.25">
      <c r="A38" s="5" t="s">
        <v>161</v>
      </c>
    </row>
    <row r="39" spans="1:1" x14ac:dyDescent="0.25">
      <c r="A39" s="5" t="s">
        <v>162</v>
      </c>
    </row>
    <row r="40" spans="1:1" x14ac:dyDescent="0.25">
      <c r="A40" s="5" t="s">
        <v>163</v>
      </c>
    </row>
    <row r="41" spans="1:1" x14ac:dyDescent="0.25">
      <c r="A41" s="7" t="s">
        <v>164</v>
      </c>
    </row>
    <row r="43" spans="1:1" x14ac:dyDescent="0.25">
      <c r="A43" s="56"/>
    </row>
    <row r="44" spans="1:1" x14ac:dyDescent="0.25">
      <c r="A44" s="57" t="s">
        <v>165</v>
      </c>
    </row>
    <row r="45" spans="1:1" x14ac:dyDescent="0.25">
      <c r="A45" s="57" t="s">
        <v>166</v>
      </c>
    </row>
    <row r="46" spans="1:1" x14ac:dyDescent="0.25">
      <c r="A46" s="57" t="s">
        <v>167</v>
      </c>
    </row>
    <row r="47" spans="1:1" x14ac:dyDescent="0.25">
      <c r="A47" s="58" t="s">
        <v>168</v>
      </c>
    </row>
    <row r="49" spans="1:1" x14ac:dyDescent="0.25">
      <c r="A49" s="6"/>
    </row>
    <row r="50" spans="1:1" x14ac:dyDescent="0.25">
      <c r="A50" s="5" t="s">
        <v>169</v>
      </c>
    </row>
    <row r="51" spans="1:1" x14ac:dyDescent="0.25">
      <c r="A51" s="5" t="s">
        <v>170</v>
      </c>
    </row>
    <row r="52" spans="1:1" x14ac:dyDescent="0.25">
      <c r="A52" s="5" t="s">
        <v>171</v>
      </c>
    </row>
    <row r="53" spans="1:1" x14ac:dyDescent="0.25">
      <c r="A53" s="5" t="s">
        <v>172</v>
      </c>
    </row>
    <row r="54" spans="1:1" x14ac:dyDescent="0.25">
      <c r="A54" s="59" t="s">
        <v>168</v>
      </c>
    </row>
    <row r="56" spans="1:1" x14ac:dyDescent="0.25">
      <c r="A56" s="6"/>
    </row>
    <row r="57" spans="1:1" x14ac:dyDescent="0.25">
      <c r="A57" s="5" t="s">
        <v>7</v>
      </c>
    </row>
    <row r="58" spans="1:1" x14ac:dyDescent="0.25">
      <c r="A58" s="5" t="s">
        <v>173</v>
      </c>
    </row>
    <row r="59" spans="1:1" x14ac:dyDescent="0.25">
      <c r="A59" s="5" t="s">
        <v>174</v>
      </c>
    </row>
    <row r="60" spans="1:1" x14ac:dyDescent="0.25">
      <c r="A60" s="7" t="s">
        <v>175</v>
      </c>
    </row>
    <row r="62" spans="1:1" x14ac:dyDescent="0.25">
      <c r="A62" s="6"/>
    </row>
    <row r="63" spans="1:1" x14ac:dyDescent="0.25">
      <c r="A63" s="5" t="s">
        <v>176</v>
      </c>
    </row>
    <row r="64" spans="1:1" x14ac:dyDescent="0.25">
      <c r="A64" s="5" t="s">
        <v>177</v>
      </c>
    </row>
    <row r="65" spans="1:1" x14ac:dyDescent="0.25">
      <c r="A65" s="5" t="s">
        <v>178</v>
      </c>
    </row>
    <row r="66" spans="1:1" x14ac:dyDescent="0.25">
      <c r="A66" s="7" t="s">
        <v>179</v>
      </c>
    </row>
    <row r="68" spans="1:1" x14ac:dyDescent="0.25">
      <c r="A68" s="6"/>
    </row>
    <row r="69" spans="1:1" x14ac:dyDescent="0.25">
      <c r="A69" s="5" t="s">
        <v>180</v>
      </c>
    </row>
    <row r="70" spans="1:1" x14ac:dyDescent="0.25">
      <c r="A70" s="5" t="s">
        <v>181</v>
      </c>
    </row>
    <row r="71" spans="1:1" x14ac:dyDescent="0.25">
      <c r="A71" s="5" t="s">
        <v>182</v>
      </c>
    </row>
    <row r="72" spans="1:1" x14ac:dyDescent="0.25">
      <c r="A72" s="7" t="s">
        <v>183</v>
      </c>
    </row>
    <row r="74" spans="1:1" x14ac:dyDescent="0.25">
      <c r="A74" s="6"/>
    </row>
    <row r="75" spans="1:1" x14ac:dyDescent="0.25">
      <c r="A75" s="5" t="s">
        <v>216</v>
      </c>
    </row>
    <row r="76" spans="1:1" x14ac:dyDescent="0.25">
      <c r="A76" s="5" t="s">
        <v>217</v>
      </c>
    </row>
    <row r="77" spans="1:1" x14ac:dyDescent="0.25">
      <c r="A77" s="5" t="s">
        <v>218</v>
      </c>
    </row>
    <row r="78" spans="1:1" x14ac:dyDescent="0.25">
      <c r="A78" s="7" t="s">
        <v>219</v>
      </c>
    </row>
    <row r="80" spans="1:1" x14ac:dyDescent="0.25">
      <c r="A80" s="6" t="s">
        <v>220</v>
      </c>
    </row>
    <row r="81" spans="1:1" x14ac:dyDescent="0.25">
      <c r="A81" s="7" t="s">
        <v>221</v>
      </c>
    </row>
    <row r="83" spans="1:1" x14ac:dyDescent="0.25">
      <c r="A83" s="6"/>
    </row>
    <row r="84" spans="1:1" x14ac:dyDescent="0.25">
      <c r="A84" s="68" t="s">
        <v>223</v>
      </c>
    </row>
    <row r="85" spans="1:1" x14ac:dyDescent="0.25">
      <c r="A85" s="5" t="s">
        <v>224</v>
      </c>
    </row>
    <row r="86" spans="1:1" x14ac:dyDescent="0.25">
      <c r="A86" s="5" t="s">
        <v>250</v>
      </c>
    </row>
    <row r="87" spans="1:1" x14ac:dyDescent="0.25">
      <c r="A87" s="7" t="s">
        <v>225</v>
      </c>
    </row>
    <row r="89" spans="1:1" x14ac:dyDescent="0.25">
      <c r="A89" s="6"/>
    </row>
    <row r="90" spans="1:1" x14ac:dyDescent="0.25">
      <c r="A90" s="5" t="s">
        <v>227</v>
      </c>
    </row>
    <row r="91" spans="1:1" x14ac:dyDescent="0.25">
      <c r="A91" s="5" t="s">
        <v>229</v>
      </c>
    </row>
    <row r="92" spans="1:1" x14ac:dyDescent="0.25">
      <c r="A92" s="5" t="s">
        <v>230</v>
      </c>
    </row>
    <row r="93" spans="1:1" x14ac:dyDescent="0.25">
      <c r="A93" s="7" t="s">
        <v>228</v>
      </c>
    </row>
    <row r="95" spans="1:1" x14ac:dyDescent="0.25">
      <c r="A95" s="6"/>
    </row>
    <row r="96" spans="1:1" x14ac:dyDescent="0.25">
      <c r="A96" s="5" t="s">
        <v>227</v>
      </c>
    </row>
    <row r="97" spans="1:1" x14ac:dyDescent="0.25">
      <c r="A97" s="5" t="s">
        <v>229</v>
      </c>
    </row>
    <row r="98" spans="1:1" x14ac:dyDescent="0.25">
      <c r="A98" s="5" t="s">
        <v>230</v>
      </c>
    </row>
    <row r="99" spans="1:1" x14ac:dyDescent="0.25">
      <c r="A99" s="5" t="s">
        <v>228</v>
      </c>
    </row>
    <row r="100" spans="1:1" x14ac:dyDescent="0.25">
      <c r="A100" s="7" t="s">
        <v>235</v>
      </c>
    </row>
    <row r="102" spans="1:1" x14ac:dyDescent="0.25">
      <c r="A102" s="6"/>
    </row>
    <row r="103" spans="1:1" x14ac:dyDescent="0.25">
      <c r="A103" s="5" t="s">
        <v>231</v>
      </c>
    </row>
    <row r="104" spans="1:1" x14ac:dyDescent="0.25">
      <c r="A104" s="5" t="s">
        <v>232</v>
      </c>
    </row>
    <row r="105" spans="1:1" x14ac:dyDescent="0.25">
      <c r="A105" s="5" t="s">
        <v>233</v>
      </c>
    </row>
    <row r="106" spans="1:1" x14ac:dyDescent="0.25">
      <c r="A106" s="5" t="s">
        <v>234</v>
      </c>
    </row>
    <row r="107" spans="1:1" x14ac:dyDescent="0.25">
      <c r="A107" s="7" t="s">
        <v>235</v>
      </c>
    </row>
    <row r="109" spans="1:1" x14ac:dyDescent="0.25">
      <c r="A109" s="6"/>
    </row>
    <row r="110" spans="1:1" x14ac:dyDescent="0.25">
      <c r="A110" s="5" t="s">
        <v>236</v>
      </c>
    </row>
    <row r="111" spans="1:1" x14ac:dyDescent="0.25">
      <c r="A111" s="5" t="s">
        <v>237</v>
      </c>
    </row>
    <row r="112" spans="1:1" x14ac:dyDescent="0.25">
      <c r="A112" s="7" t="s">
        <v>3</v>
      </c>
    </row>
    <row r="114" spans="1:1" x14ac:dyDescent="0.25">
      <c r="A114" s="6"/>
    </row>
    <row r="115" spans="1:1" x14ac:dyDescent="0.25">
      <c r="A115" s="5" t="s">
        <v>238</v>
      </c>
    </row>
    <row r="116" spans="1:1" x14ac:dyDescent="0.25">
      <c r="A116" s="5" t="s">
        <v>239</v>
      </c>
    </row>
    <row r="117" spans="1:1" x14ac:dyDescent="0.25">
      <c r="A117" s="5" t="s">
        <v>240</v>
      </c>
    </row>
    <row r="118" spans="1:1" x14ac:dyDescent="0.25">
      <c r="A118" s="5" t="s">
        <v>241</v>
      </c>
    </row>
    <row r="119" spans="1:1" x14ac:dyDescent="0.25">
      <c r="A119" s="7" t="s">
        <v>235</v>
      </c>
    </row>
    <row r="121" spans="1:1" x14ac:dyDescent="0.25">
      <c r="A121" s="6"/>
    </row>
    <row r="122" spans="1:1" x14ac:dyDescent="0.25">
      <c r="A122" s="5" t="s">
        <v>248</v>
      </c>
    </row>
    <row r="123" spans="1:1" x14ac:dyDescent="0.25">
      <c r="A123" s="5" t="s">
        <v>249</v>
      </c>
    </row>
    <row r="124" spans="1:1" x14ac:dyDescent="0.25">
      <c r="A124" s="5" t="s">
        <v>246</v>
      </c>
    </row>
    <row r="125" spans="1:1" x14ac:dyDescent="0.25">
      <c r="A125" s="7" t="s">
        <v>247</v>
      </c>
    </row>
    <row r="127" spans="1:1" x14ac:dyDescent="0.25">
      <c r="A127" s="6" t="s">
        <v>471</v>
      </c>
    </row>
    <row r="128" spans="1:1" x14ac:dyDescent="0.25">
      <c r="A128" s="7" t="s">
        <v>464</v>
      </c>
    </row>
    <row r="130" spans="1:1" x14ac:dyDescent="0.25">
      <c r="A130" s="6" t="s">
        <v>472</v>
      </c>
    </row>
    <row r="131" spans="1:1" x14ac:dyDescent="0.25">
      <c r="A131" s="7" t="s">
        <v>467</v>
      </c>
    </row>
  </sheetData>
  <mergeCells count="2">
    <mergeCell ref="K14:M14"/>
    <mergeCell ref="I16:I18"/>
  </mergeCells>
  <dataValidations disablePrompts="1" count="1">
    <dataValidation type="list" allowBlank="1" showInputMessage="1" showErrorMessage="1" sqref="A4:A5">
      <formula1>$A$3:$A$6</formula1>
    </dataValidation>
  </dataValidation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F232"/>
  <sheetViews>
    <sheetView workbookViewId="0">
      <selection activeCell="I27" sqref="I27"/>
    </sheetView>
  </sheetViews>
  <sheetFormatPr defaultRowHeight="15" x14ac:dyDescent="0.25"/>
  <cols>
    <col min="5" max="5" width="11.140625" customWidth="1"/>
  </cols>
  <sheetData>
    <row r="1" spans="1:6" x14ac:dyDescent="0.25">
      <c r="A1" s="74" t="s">
        <v>283</v>
      </c>
      <c r="B1" s="74" t="s">
        <v>282</v>
      </c>
      <c r="C1" s="74" t="s">
        <v>281</v>
      </c>
      <c r="D1" s="74" t="s">
        <v>280</v>
      </c>
      <c r="E1" s="74" t="s">
        <v>284</v>
      </c>
      <c r="F1" s="74" t="s">
        <v>285</v>
      </c>
    </row>
    <row r="2" spans="1:6" s="180" customFormat="1" x14ac:dyDescent="0.25">
      <c r="A2" s="181"/>
      <c r="B2" s="181"/>
      <c r="C2" s="181"/>
      <c r="D2" s="181"/>
      <c r="E2" s="181" t="s">
        <v>94</v>
      </c>
      <c r="F2" s="181"/>
    </row>
    <row r="3" spans="1:6" x14ac:dyDescent="0.25">
      <c r="A3" t="str">
        <f>SO!J6</f>
        <v/>
      </c>
      <c r="B3">
        <f>SO!K6</f>
        <v>0</v>
      </c>
      <c r="C3">
        <f>SO!L6</f>
        <v>0</v>
      </c>
      <c r="D3" t="str">
        <f>SO!M6</f>
        <v/>
      </c>
      <c r="E3" t="str">
        <f>SO!A6</f>
        <v>SO.1.1</v>
      </c>
      <c r="F3" t="str">
        <f>SO!B6</f>
        <v>Is there a government-led council or coalition that oversees FP?</v>
      </c>
    </row>
    <row r="4" spans="1:6" x14ac:dyDescent="0.25">
      <c r="A4" t="str">
        <f>SO!J7</f>
        <v/>
      </c>
      <c r="B4" t="str">
        <f>SO!K7</f>
        <v/>
      </c>
      <c r="C4" t="str">
        <f>SO!L7</f>
        <v/>
      </c>
      <c r="D4" t="str">
        <f>SO!M7</f>
        <v/>
      </c>
      <c r="E4" t="str">
        <f>SO!A7</f>
        <v>SO.1.2</v>
      </c>
      <c r="F4" t="str">
        <f>SO!B7</f>
        <v>Does the council or coalition have influence?</v>
      </c>
    </row>
    <row r="5" spans="1:6" x14ac:dyDescent="0.25">
      <c r="A5" t="str">
        <f>SO!J8</f>
        <v/>
      </c>
      <c r="B5">
        <f>SO!K8</f>
        <v>0</v>
      </c>
      <c r="C5">
        <f>SO!L8</f>
        <v>0</v>
      </c>
      <c r="D5" t="str">
        <f>SO!M8</f>
        <v/>
      </c>
      <c r="E5" t="str">
        <f>SO!A8</f>
        <v>SO.1.3</v>
      </c>
      <c r="F5" t="str">
        <f>SO!B8</f>
        <v>Does the council or coalition have its own funding?</v>
      </c>
    </row>
    <row r="6" spans="1:6" x14ac:dyDescent="0.25">
      <c r="A6" t="str">
        <f>SO!J9</f>
        <v/>
      </c>
      <c r="B6" t="str">
        <f>SO!K9</f>
        <v/>
      </c>
      <c r="C6" t="str">
        <f>SO!L9</f>
        <v/>
      </c>
      <c r="D6" t="str">
        <f>SO!M9</f>
        <v/>
      </c>
      <c r="E6" t="str">
        <f>SO!A9</f>
        <v>SO.1.4</v>
      </c>
      <c r="F6" t="str">
        <f>SO!B9</f>
        <v>Does the council or coalition control how funding is allocated?</v>
      </c>
    </row>
    <row r="7" spans="1:6" x14ac:dyDescent="0.25">
      <c r="A7" t="str">
        <f>SO!J10</f>
        <v/>
      </c>
      <c r="B7">
        <f>SO!K10</f>
        <v>0</v>
      </c>
      <c r="C7">
        <f>SO!L10</f>
        <v>0</v>
      </c>
      <c r="D7" t="str">
        <f>SO!M10</f>
        <v/>
      </c>
      <c r="E7" t="str">
        <f>SO!A10</f>
        <v>SO.1.5</v>
      </c>
      <c r="F7" t="str">
        <f>SO!B10</f>
        <v>Does the council or coalition actively coordinate and manage the national FP program?</v>
      </c>
    </row>
    <row r="8" spans="1:6" x14ac:dyDescent="0.25">
      <c r="A8">
        <f>SO!J11</f>
        <v>0</v>
      </c>
      <c r="B8">
        <f>SO!K11</f>
        <v>0</v>
      </c>
      <c r="C8">
        <f>SO!L11</f>
        <v>0</v>
      </c>
      <c r="D8">
        <f>SO!M11</f>
        <v>0</v>
      </c>
      <c r="E8" t="str">
        <f>SO!A11</f>
        <v>SO.2: Evidence of documented improvement in the enabling environment for family planning using a validated instrument</v>
      </c>
      <c r="F8">
        <f>SO!B11</f>
        <v>0</v>
      </c>
    </row>
    <row r="9" spans="1:6" x14ac:dyDescent="0.25">
      <c r="A9">
        <f>SO!J12</f>
        <v>0</v>
      </c>
      <c r="B9">
        <f>SO!K12</f>
        <v>0</v>
      </c>
      <c r="C9">
        <f>SO!L12</f>
        <v>0</v>
      </c>
      <c r="D9">
        <f>SO!M12</f>
        <v>0</v>
      </c>
      <c r="E9" t="str">
        <f>SO!A12</f>
        <v>Indicator</v>
      </c>
      <c r="F9">
        <f>SO!B12</f>
        <v>0</v>
      </c>
    </row>
    <row r="10" spans="1:6" x14ac:dyDescent="0.25">
      <c r="A10" t="str">
        <f>SO!J13</f>
        <v/>
      </c>
      <c r="B10" t="str">
        <f>SO!K13</f>
        <v/>
      </c>
      <c r="C10" t="str">
        <f>SO!L13</f>
        <v/>
      </c>
      <c r="D10" t="str">
        <f>SO!M13</f>
        <v/>
      </c>
      <c r="E10" t="str">
        <f>SO!A13</f>
        <v>SO.2.1</v>
      </c>
      <c r="F10" t="str">
        <f>SO!B13</f>
        <v>Does the most recent FPES show improvement in the FP enabling environment? (Please enter most recent score along with a historical score and regional comparison)</v>
      </c>
    </row>
    <row r="11" spans="1:6" x14ac:dyDescent="0.25">
      <c r="A11" t="str">
        <f>SO!J14</f>
        <v/>
      </c>
      <c r="B11" t="str">
        <f>SO!K14</f>
        <v/>
      </c>
      <c r="C11" t="str">
        <f>SO!L14</f>
        <v/>
      </c>
      <c r="D11" t="str">
        <f>SO!M14</f>
        <v/>
      </c>
      <c r="E11" t="str">
        <f>SO!A14</f>
        <v>SO.2.2</v>
      </c>
      <c r="F11" t="str">
        <f>SO!B14</f>
        <v>Does the most recent PES show improvement in the FP enabling environment? (Please enter most recent score along with a historical score and regional comparison)</v>
      </c>
    </row>
    <row r="12" spans="1:6" x14ac:dyDescent="0.25">
      <c r="A12" t="str">
        <f>SO!J15</f>
        <v/>
      </c>
      <c r="B12" t="str">
        <f>SO!K15</f>
        <v/>
      </c>
      <c r="C12" t="str">
        <f>SO!L15</f>
        <v/>
      </c>
      <c r="D12" t="str">
        <f>SO!M15</f>
        <v/>
      </c>
      <c r="E12" t="str">
        <f>SO!A15</f>
        <v>SO.2.3</v>
      </c>
      <c r="F12" t="str">
        <f>SO!B15</f>
        <v>Does the most recent Maternal and Neonatal Program Effort Index (MNPI) show improvement in the FP enabling environment? (Please enter most recent score along with a historical score and regional comparison)</v>
      </c>
    </row>
    <row r="13" spans="1:6" x14ac:dyDescent="0.25">
      <c r="A13" t="str">
        <f>SO!J16</f>
        <v/>
      </c>
      <c r="B13" t="str">
        <f>SO!K16</f>
        <v/>
      </c>
      <c r="C13" t="str">
        <f>SO!L16</f>
        <v/>
      </c>
      <c r="D13" t="str">
        <f>SO!M16</f>
        <v/>
      </c>
      <c r="E13" t="str">
        <f>SO!A16</f>
        <v>SO.2.4</v>
      </c>
      <c r="F13" t="str">
        <f>SO!B16</f>
        <v>Does the most recent CS Index show improvement in the FP enabling environment? (Please enter most recent score along with a historical score and regional comparison)</v>
      </c>
    </row>
    <row r="14" spans="1:6" x14ac:dyDescent="0.25">
      <c r="A14" t="str">
        <f>SO!J17</f>
        <v/>
      </c>
      <c r="B14" t="str">
        <f>SO!K17</f>
        <v/>
      </c>
      <c r="C14" t="str">
        <f>SO!L17</f>
        <v/>
      </c>
      <c r="D14" t="str">
        <f>SO!M17</f>
        <v/>
      </c>
      <c r="E14" t="str">
        <f>SO!A17</f>
        <v>SO.2.5</v>
      </c>
      <c r="F14" t="str">
        <f>SO!B17</f>
        <v>Is there another validated measure that shows improvement in the FP enabling environment? (specify measure in comments and enter most recent score along with a historical score and regional comparison)</v>
      </c>
    </row>
    <row r="15" spans="1:6" x14ac:dyDescent="0.25">
      <c r="A15">
        <f>SO!J18</f>
        <v>0</v>
      </c>
      <c r="B15">
        <f>SO!K18</f>
        <v>0</v>
      </c>
      <c r="C15">
        <f>SO!L18</f>
        <v>0</v>
      </c>
      <c r="D15">
        <f>SO!M18</f>
        <v>0</v>
      </c>
      <c r="E15" t="str">
        <f>SO!A18</f>
        <v>SO.3:  Evidence of FP policies implemented, resources allocated and subsequently used in relation to the same FP policies</v>
      </c>
      <c r="F15">
        <f>SO!B18</f>
        <v>0</v>
      </c>
    </row>
    <row r="16" spans="1:6" x14ac:dyDescent="0.25">
      <c r="A16">
        <f>SO!J19</f>
        <v>0</v>
      </c>
      <c r="B16">
        <f>SO!K19</f>
        <v>0</v>
      </c>
      <c r="C16">
        <f>SO!L19</f>
        <v>0</v>
      </c>
      <c r="D16">
        <f>SO!M19</f>
        <v>0</v>
      </c>
      <c r="E16" t="str">
        <f>SO!A19</f>
        <v>Indicator</v>
      </c>
      <c r="F16">
        <f>SO!B19</f>
        <v>0</v>
      </c>
    </row>
    <row r="17" spans="1:6" x14ac:dyDescent="0.25">
      <c r="A17" t="str">
        <f>SO!J20</f>
        <v/>
      </c>
      <c r="B17" t="str">
        <f>SO!K20</f>
        <v/>
      </c>
      <c r="C17" t="str">
        <f>SO!L20</f>
        <v/>
      </c>
      <c r="D17" t="str">
        <f>SO!M20</f>
        <v/>
      </c>
      <c r="E17" t="str">
        <f>SO!A20</f>
        <v>SO.3.1</v>
      </c>
      <c r="F17" t="str">
        <f>SO!B20</f>
        <v>Is there evidence of policy implementation?</v>
      </c>
    </row>
    <row r="18" spans="1:6" x14ac:dyDescent="0.25">
      <c r="A18" t="str">
        <f>SO!J21</f>
        <v/>
      </c>
      <c r="B18" t="str">
        <f>SO!K21</f>
        <v/>
      </c>
      <c r="C18" t="str">
        <f>SO!L21</f>
        <v/>
      </c>
      <c r="D18" t="str">
        <f>SO!M21</f>
        <v/>
      </c>
      <c r="E18" t="str">
        <f>SO!A21</f>
        <v>SO.3.2</v>
      </c>
      <c r="F18" t="str">
        <f>SO!B21</f>
        <v>Were resources allocated to support FP policy?</v>
      </c>
    </row>
    <row r="19" spans="1:6" x14ac:dyDescent="0.25">
      <c r="A19" t="str">
        <f>SO!J22</f>
        <v/>
      </c>
      <c r="B19" t="str">
        <f>SO!K22</f>
        <v/>
      </c>
      <c r="C19" t="str">
        <f>SO!L22</f>
        <v/>
      </c>
      <c r="D19" t="str">
        <f>SO!M22</f>
        <v/>
      </c>
      <c r="E19" t="str">
        <f>SO!A22</f>
        <v>SO.3.3</v>
      </c>
      <c r="F19" t="str">
        <f>SO!B22</f>
        <v>Were resources released to support FP policy?</v>
      </c>
    </row>
    <row r="20" spans="1:6" x14ac:dyDescent="0.25">
      <c r="A20" t="str">
        <f>SO!J23</f>
        <v/>
      </c>
      <c r="B20" t="str">
        <f>SO!K23</f>
        <v/>
      </c>
      <c r="C20" t="str">
        <f>SO!L23</f>
        <v/>
      </c>
      <c r="D20" t="str">
        <f>SO!M23</f>
        <v/>
      </c>
      <c r="E20" t="str">
        <f>SO!A23</f>
        <v>SO.3.4</v>
      </c>
      <c r="F20" t="str">
        <f>SO!B23</f>
        <v>Were resources expended /used to support the FP policy?</v>
      </c>
    </row>
    <row r="23" spans="1:6" s="180" customFormat="1" x14ac:dyDescent="0.25">
      <c r="E23" s="181" t="s">
        <v>19</v>
      </c>
    </row>
    <row r="24" spans="1:6" x14ac:dyDescent="0.25">
      <c r="A24" t="str">
        <f>'IR1'!K7</f>
        <v/>
      </c>
      <c r="B24" t="str">
        <f>'IR1'!L7</f>
        <v/>
      </c>
      <c r="C24" t="str">
        <f>'IR1'!M7</f>
        <v/>
      </c>
      <c r="D24" t="str">
        <f>'IR1'!N7</f>
        <v/>
      </c>
      <c r="E24" t="str">
        <f>'IR1'!A7</f>
        <v>IR1.1.1</v>
      </c>
      <c r="F24" t="str">
        <f>'IR1'!B7</f>
        <v>How much was spent on FP from all sources in the last budget year?</v>
      </c>
    </row>
    <row r="25" spans="1:6" x14ac:dyDescent="0.25">
      <c r="A25">
        <f>'IR1'!K8</f>
        <v>0</v>
      </c>
      <c r="B25">
        <f>'IR1'!L8</f>
        <v>0</v>
      </c>
      <c r="C25">
        <f>'IR1'!M8</f>
        <v>0</v>
      </c>
      <c r="D25">
        <f>'IR1'!N8</f>
        <v>0</v>
      </c>
      <c r="E25">
        <f>'IR1'!A8</f>
        <v>0</v>
      </c>
      <c r="F25" t="str">
        <f>'IR1'!B8</f>
        <v>How much was spent on FP from the following sources in the last budget year?</v>
      </c>
    </row>
    <row r="26" spans="1:6" x14ac:dyDescent="0.25">
      <c r="A26" t="str">
        <f>'IR1'!K9</f>
        <v/>
      </c>
      <c r="B26" t="str">
        <f>'IR1'!L9</f>
        <v/>
      </c>
      <c r="C26" t="str">
        <f>'IR1'!M9</f>
        <v/>
      </c>
      <c r="D26" t="str">
        <f>'IR1'!N9</f>
        <v/>
      </c>
      <c r="E26" t="str">
        <f>'IR1'!A9</f>
        <v>IR1.1.2</v>
      </c>
      <c r="F26" t="str">
        <f>'IR1'!B9</f>
        <v>Government</v>
      </c>
    </row>
    <row r="27" spans="1:6" x14ac:dyDescent="0.25">
      <c r="A27" t="str">
        <f>'IR1'!K10</f>
        <v/>
      </c>
      <c r="B27" t="str">
        <f>'IR1'!L10</f>
        <v/>
      </c>
      <c r="C27" t="str">
        <f>'IR1'!M10</f>
        <v/>
      </c>
      <c r="D27" t="str">
        <f>'IR1'!N10</f>
        <v/>
      </c>
      <c r="E27" t="str">
        <f>'IR1'!A10</f>
        <v>IR1.1.3</v>
      </c>
      <c r="F27" t="str">
        <f>'IR1'!B10</f>
        <v>Donors</v>
      </c>
    </row>
    <row r="28" spans="1:6" x14ac:dyDescent="0.25">
      <c r="A28" t="str">
        <f>'IR1'!K11</f>
        <v/>
      </c>
      <c r="B28" t="str">
        <f>'IR1'!L11</f>
        <v/>
      </c>
      <c r="C28" t="str">
        <f>'IR1'!M11</f>
        <v/>
      </c>
      <c r="D28" t="str">
        <f>'IR1'!N11</f>
        <v/>
      </c>
      <c r="E28" t="str">
        <f>'IR1'!A11</f>
        <v>IR1.1.4</v>
      </c>
      <c r="F28" t="str">
        <f>'IR1'!B11</f>
        <v>Private sector</v>
      </c>
    </row>
    <row r="29" spans="1:6" x14ac:dyDescent="0.25">
      <c r="A29" t="str">
        <f>'IR1'!K12</f>
        <v/>
      </c>
      <c r="B29" t="str">
        <f>'IR1'!L12</f>
        <v/>
      </c>
      <c r="C29" t="str">
        <f>'IR1'!M12</f>
        <v/>
      </c>
      <c r="D29" t="str">
        <f>'IR1'!N12</f>
        <v/>
      </c>
      <c r="E29" t="str">
        <f>'IR1'!A12</f>
        <v>IR1.1.5</v>
      </c>
      <c r="F29" t="str">
        <f>'IR1'!B12</f>
        <v>FP User</v>
      </c>
    </row>
    <row r="30" spans="1:6" x14ac:dyDescent="0.25">
      <c r="A30">
        <f>'IR1'!K13</f>
        <v>0</v>
      </c>
      <c r="B30">
        <f>'IR1'!L13</f>
        <v>0</v>
      </c>
      <c r="C30">
        <f>'IR1'!M13</f>
        <v>0</v>
      </c>
      <c r="D30">
        <f>'IR1'!N13</f>
        <v>0</v>
      </c>
      <c r="E30">
        <f>'IR1'!A13</f>
        <v>0</v>
      </c>
      <c r="F30" t="str">
        <f>'IR1'!B13</f>
        <v>Totals</v>
      </c>
    </row>
    <row r="31" spans="1:6" x14ac:dyDescent="0.25">
      <c r="A31">
        <f>'IR1'!K14</f>
        <v>0</v>
      </c>
      <c r="B31">
        <f>'IR1'!L14</f>
        <v>0</v>
      </c>
      <c r="C31">
        <f>'IR1'!M14</f>
        <v>0</v>
      </c>
      <c r="D31">
        <f>'IR1'!N14</f>
        <v>0</v>
      </c>
      <c r="E31">
        <f>'IR1'!A14</f>
        <v>0</v>
      </c>
      <c r="F31" t="str">
        <f>'IR1'!B14</f>
        <v>Of that how much was spent on:</v>
      </c>
    </row>
    <row r="32" spans="1:6" x14ac:dyDescent="0.25">
      <c r="A32" t="str">
        <f>'IR1'!K15</f>
        <v/>
      </c>
      <c r="B32" t="str">
        <f>'IR1'!L15</f>
        <v/>
      </c>
      <c r="C32" t="str">
        <f>'IR1'!M15</f>
        <v/>
      </c>
      <c r="D32" t="str">
        <f>'IR1'!N15</f>
        <v/>
      </c>
      <c r="E32" t="str">
        <f>'IR1'!A15</f>
        <v>IR1.1.6</v>
      </c>
      <c r="F32" t="str">
        <f>'IR1'!B15</f>
        <v>Commodities</v>
      </c>
    </row>
    <row r="33" spans="1:6" x14ac:dyDescent="0.25">
      <c r="A33" t="str">
        <f>'IR1'!K16</f>
        <v/>
      </c>
      <c r="B33" t="str">
        <f>'IR1'!L16</f>
        <v/>
      </c>
      <c r="C33" t="str">
        <f>'IR1'!M16</f>
        <v/>
      </c>
      <c r="D33" t="str">
        <f>'IR1'!N16</f>
        <v/>
      </c>
      <c r="E33" t="str">
        <f>'IR1'!A16</f>
        <v>IR1.1.7</v>
      </c>
      <c r="F33" t="str">
        <f>'IR1'!B16</f>
        <v>Capacity Building</v>
      </c>
    </row>
    <row r="34" spans="1:6" x14ac:dyDescent="0.25">
      <c r="A34" t="str">
        <f>'IR1'!K17</f>
        <v/>
      </c>
      <c r="B34" t="str">
        <f>'IR1'!L17</f>
        <v/>
      </c>
      <c r="C34" t="str">
        <f>'IR1'!M17</f>
        <v/>
      </c>
      <c r="D34" t="str">
        <f>'IR1'!N17</f>
        <v/>
      </c>
      <c r="E34" t="str">
        <f>'IR1'!A17</f>
        <v>IR1.1.8</v>
      </c>
      <c r="F34" t="str">
        <f>'IR1'!B17</f>
        <v>Service Delivery</v>
      </c>
    </row>
    <row r="35" spans="1:6" x14ac:dyDescent="0.25">
      <c r="A35" t="str">
        <f>'IR1'!K18</f>
        <v/>
      </c>
      <c r="B35" t="str">
        <f>'IR1'!L18</f>
        <v/>
      </c>
      <c r="C35" t="str">
        <f>'IR1'!M18</f>
        <v/>
      </c>
      <c r="D35" t="str">
        <f>'IR1'!N18</f>
        <v/>
      </c>
      <c r="E35" t="str">
        <f>'IR1'!A18</f>
        <v>IR1.1.9</v>
      </c>
      <c r="F35" t="str">
        <f>'IR1'!B18</f>
        <v>Advocacy</v>
      </c>
    </row>
    <row r="36" spans="1:6" s="235" customFormat="1" x14ac:dyDescent="0.25">
      <c r="A36" t="str">
        <f>'IR1'!K19</f>
        <v/>
      </c>
      <c r="B36" t="str">
        <f>'IR1'!L19</f>
        <v/>
      </c>
      <c r="C36" t="str">
        <f>'IR1'!M19</f>
        <v/>
      </c>
      <c r="D36" t="str">
        <f>'IR1'!N19</f>
        <v/>
      </c>
      <c r="E36" t="str">
        <f>'IR1'!A19</f>
        <v>IR1.1.10</v>
      </c>
      <c r="F36" t="str">
        <f>'IR1'!B19</f>
        <v>Management / HMIS</v>
      </c>
    </row>
    <row r="37" spans="1:6" s="235" customFormat="1" x14ac:dyDescent="0.25">
      <c r="A37" t="str">
        <f>'IR1'!K20</f>
        <v/>
      </c>
      <c r="B37" t="str">
        <f>'IR1'!L20</f>
        <v/>
      </c>
      <c r="C37" t="str">
        <f>'IR1'!M20</f>
        <v/>
      </c>
      <c r="D37" t="str">
        <f>'IR1'!N20</f>
        <v/>
      </c>
      <c r="E37" t="str">
        <f>'IR1'!A20</f>
        <v>IR1.1.11</v>
      </c>
      <c r="F37" t="str">
        <f>'IR1'!B20</f>
        <v>Other</v>
      </c>
    </row>
    <row r="38" spans="1:6" x14ac:dyDescent="0.25">
      <c r="A38" t="str">
        <f>'IR1'!K21</f>
        <v/>
      </c>
      <c r="B38" t="str">
        <f>'IR1'!L21</f>
        <v/>
      </c>
      <c r="C38" t="str">
        <f>'IR1'!M21</f>
        <v/>
      </c>
      <c r="D38" t="str">
        <f>'IR1'!N21</f>
        <v/>
      </c>
      <c r="E38" t="str">
        <f>'IR1'!A21</f>
        <v>IR1.1.12</v>
      </c>
      <c r="F38" t="str">
        <f>'IR1'!B21</f>
        <v>Other</v>
      </c>
    </row>
    <row r="39" spans="1:6" x14ac:dyDescent="0.25">
      <c r="A39" t="str">
        <f>'IR1'!K22</f>
        <v/>
      </c>
      <c r="B39" t="str">
        <f>'IR1'!L22</f>
        <v/>
      </c>
      <c r="C39" t="str">
        <f>'IR1'!M22</f>
        <v/>
      </c>
      <c r="D39" t="str">
        <f>'IR1'!N22</f>
        <v/>
      </c>
      <c r="E39" t="str">
        <f>'IR1'!A22</f>
        <v>IR1.1.13</v>
      </c>
      <c r="F39" t="str">
        <f>'IR1'!B22</f>
        <v xml:space="preserve">What percent of the overall government health budget is spent on FP/SRH? </v>
      </c>
    </row>
    <row r="40" spans="1:6" x14ac:dyDescent="0.25">
      <c r="A40">
        <f>'IR1'!K23</f>
        <v>0</v>
      </c>
      <c r="B40">
        <f>'IR1'!L23</f>
        <v>0</v>
      </c>
      <c r="C40">
        <f>'IR1'!M23</f>
        <v>0</v>
      </c>
      <c r="D40">
        <f>'IR1'!N23</f>
        <v>0</v>
      </c>
      <c r="E40" t="str">
        <f>'IR1'!A23</f>
        <v>IR1.2: Evidence of new financing mechanisms for family planning identified, tested, and / or scaled-up</v>
      </c>
      <c r="F40">
        <f>'IR1'!B23</f>
        <v>0</v>
      </c>
    </row>
    <row r="41" spans="1:6" x14ac:dyDescent="0.25">
      <c r="A41" t="str">
        <f>'IR1'!K24</f>
        <v/>
      </c>
      <c r="B41" t="str">
        <f>'IR1'!L24</f>
        <v/>
      </c>
      <c r="C41" t="str">
        <f>'IR1'!M24</f>
        <v/>
      </c>
      <c r="D41" t="str">
        <f>'IR1'!N24</f>
        <v/>
      </c>
      <c r="E41" t="str">
        <f>'IR1'!A24</f>
        <v>IR1.2.1</v>
      </c>
      <c r="F41" t="str">
        <f>'IR1'!B24</f>
        <v>Have new financing mechanisms for family planning been identified, tested, and or scaled-up in the last 2 years?</v>
      </c>
    </row>
    <row r="42" spans="1:6" x14ac:dyDescent="0.25">
      <c r="A42">
        <f>'IR1'!K25</f>
        <v>0</v>
      </c>
      <c r="B42">
        <f>'IR1'!L25</f>
        <v>0</v>
      </c>
      <c r="C42">
        <f>'IR1'!M25</f>
        <v>0</v>
      </c>
      <c r="D42">
        <f>'IR1'!N25</f>
        <v>0</v>
      </c>
      <c r="E42" t="str">
        <f>'IR1'!A25</f>
        <v>IR1.3: Total resources allocated to FP (by source and by activity)</v>
      </c>
      <c r="F42">
        <f>'IR1'!B25</f>
        <v>0</v>
      </c>
    </row>
    <row r="43" spans="1:6" x14ac:dyDescent="0.25">
      <c r="A43">
        <f>'IR1'!K26</f>
        <v>0</v>
      </c>
      <c r="B43">
        <f>'IR1'!L26</f>
        <v>0</v>
      </c>
      <c r="C43">
        <f>'IR1'!M26</f>
        <v>0</v>
      </c>
      <c r="D43">
        <f>'IR1'!N26</f>
        <v>0</v>
      </c>
      <c r="E43">
        <f>'IR1'!A26</f>
        <v>0</v>
      </c>
      <c r="F43" t="str">
        <f>'IR1'!B26</f>
        <v>Total FP allocation or breakdown according to source?</v>
      </c>
    </row>
    <row r="44" spans="1:6" x14ac:dyDescent="0.25">
      <c r="A44" t="str">
        <f>'IR1'!K27</f>
        <v/>
      </c>
      <c r="B44" t="str">
        <f>'IR1'!L27</f>
        <v/>
      </c>
      <c r="C44" t="str">
        <f>'IR1'!M27</f>
        <v/>
      </c>
      <c r="D44" t="str">
        <f>'IR1'!N27</f>
        <v/>
      </c>
      <c r="E44" t="str">
        <f>'IR1'!A27</f>
        <v>IR1.3.1</v>
      </c>
      <c r="F44" t="str">
        <f>'IR1'!B27</f>
        <v>How much was allocated to FP from all sources in the last budget year?</v>
      </c>
    </row>
    <row r="45" spans="1:6" x14ac:dyDescent="0.25">
      <c r="A45">
        <f>'IR1'!K28</f>
        <v>0</v>
      </c>
      <c r="B45">
        <f>'IR1'!L28</f>
        <v>0</v>
      </c>
      <c r="C45">
        <f>'IR1'!M28</f>
        <v>0</v>
      </c>
      <c r="D45">
        <f>'IR1'!N28</f>
        <v>0</v>
      </c>
      <c r="E45">
        <f>'IR1'!A28</f>
        <v>0</v>
      </c>
      <c r="F45" t="str">
        <f>'IR1'!B28</f>
        <v>How much was allocated to FP from the following sources in the last budget year?</v>
      </c>
    </row>
    <row r="46" spans="1:6" x14ac:dyDescent="0.25">
      <c r="A46" t="str">
        <f>'IR1'!K29</f>
        <v/>
      </c>
      <c r="B46" t="str">
        <f>'IR1'!L29</f>
        <v/>
      </c>
      <c r="C46" t="str">
        <f>'IR1'!M29</f>
        <v/>
      </c>
      <c r="D46" t="str">
        <f>'IR1'!N29</f>
        <v/>
      </c>
      <c r="E46" t="str">
        <f>'IR1'!A29</f>
        <v>IR1.3.2</v>
      </c>
      <c r="F46" t="str">
        <f>'IR1'!B29</f>
        <v>Government</v>
      </c>
    </row>
    <row r="47" spans="1:6" x14ac:dyDescent="0.25">
      <c r="A47" t="str">
        <f>'IR1'!K30</f>
        <v/>
      </c>
      <c r="B47" t="str">
        <f>'IR1'!L30</f>
        <v/>
      </c>
      <c r="C47" t="str">
        <f>'IR1'!M30</f>
        <v/>
      </c>
      <c r="D47" t="str">
        <f>'IR1'!N30</f>
        <v/>
      </c>
      <c r="E47" t="str">
        <f>'IR1'!A30</f>
        <v>IR1.3.3</v>
      </c>
      <c r="F47" t="str">
        <f>'IR1'!B30</f>
        <v>Donors</v>
      </c>
    </row>
    <row r="48" spans="1:6" x14ac:dyDescent="0.25">
      <c r="A48" t="str">
        <f>'IR1'!K31</f>
        <v/>
      </c>
      <c r="B48" t="str">
        <f>'IR1'!L31</f>
        <v/>
      </c>
      <c r="C48" t="str">
        <f>'IR1'!M31</f>
        <v/>
      </c>
      <c r="D48" t="str">
        <f>'IR1'!N31</f>
        <v/>
      </c>
      <c r="E48" t="str">
        <f>'IR1'!A31</f>
        <v>IR1.3.4</v>
      </c>
      <c r="F48" t="str">
        <f>'IR1'!B31</f>
        <v>Private sector</v>
      </c>
    </row>
    <row r="49" spans="1:6" x14ac:dyDescent="0.25">
      <c r="A49" t="str">
        <f>'IR1'!K32</f>
        <v/>
      </c>
      <c r="B49" t="str">
        <f>'IR1'!L32</f>
        <v/>
      </c>
      <c r="C49" t="str">
        <f>'IR1'!M32</f>
        <v/>
      </c>
      <c r="D49" t="str">
        <f>'IR1'!N32</f>
        <v/>
      </c>
      <c r="E49" t="str">
        <f>'IR1'!A32</f>
        <v>IR1.3.5</v>
      </c>
      <c r="F49" t="str">
        <f>'IR1'!B32</f>
        <v>FP User</v>
      </c>
    </row>
    <row r="50" spans="1:6" x14ac:dyDescent="0.25">
      <c r="A50">
        <f>'IR1'!K33</f>
        <v>0</v>
      </c>
      <c r="B50">
        <f>'IR1'!L33</f>
        <v>0</v>
      </c>
      <c r="C50">
        <f>'IR1'!M33</f>
        <v>0</v>
      </c>
      <c r="D50">
        <f>'IR1'!N33</f>
        <v>0</v>
      </c>
      <c r="E50">
        <f>'IR1'!A33</f>
        <v>0</v>
      </c>
      <c r="F50" t="str">
        <f>'IR1'!B33</f>
        <v>Totals</v>
      </c>
    </row>
    <row r="51" spans="1:6" x14ac:dyDescent="0.25">
      <c r="A51">
        <f>'IR1'!K34</f>
        <v>0</v>
      </c>
      <c r="B51">
        <f>'IR1'!L34</f>
        <v>0</v>
      </c>
      <c r="C51">
        <f>'IR1'!M34</f>
        <v>0</v>
      </c>
      <c r="D51">
        <f>'IR1'!N34</f>
        <v>0</v>
      </c>
      <c r="E51">
        <f>'IR1'!A34</f>
        <v>0</v>
      </c>
      <c r="F51" t="str">
        <f>'IR1'!B34</f>
        <v>Of that how much was allocated to:</v>
      </c>
    </row>
    <row r="52" spans="1:6" x14ac:dyDescent="0.25">
      <c r="A52" t="str">
        <f>'IR1'!K35</f>
        <v/>
      </c>
      <c r="B52" t="str">
        <f>'IR1'!L35</f>
        <v/>
      </c>
      <c r="C52" t="str">
        <f>'IR1'!M35</f>
        <v/>
      </c>
      <c r="D52" t="str">
        <f>'IR1'!N35</f>
        <v/>
      </c>
      <c r="E52" t="str">
        <f>'IR1'!A35</f>
        <v>IR1.3.6</v>
      </c>
      <c r="F52" t="str">
        <f>'IR1'!B35</f>
        <v>Commodities</v>
      </c>
    </row>
    <row r="53" spans="1:6" x14ac:dyDescent="0.25">
      <c r="A53" t="str">
        <f>'IR1'!K36</f>
        <v/>
      </c>
      <c r="B53" t="str">
        <f>'IR1'!L36</f>
        <v/>
      </c>
      <c r="C53" t="str">
        <f>'IR1'!M36</f>
        <v/>
      </c>
      <c r="D53" t="str">
        <f>'IR1'!N36</f>
        <v/>
      </c>
      <c r="E53" t="str">
        <f>'IR1'!A36</f>
        <v>IR1.3.7</v>
      </c>
      <c r="F53" t="str">
        <f>'IR1'!B36</f>
        <v>Capacity Building</v>
      </c>
    </row>
    <row r="54" spans="1:6" x14ac:dyDescent="0.25">
      <c r="A54" t="str">
        <f>'IR1'!K37</f>
        <v/>
      </c>
      <c r="B54" t="str">
        <f>'IR1'!L37</f>
        <v/>
      </c>
      <c r="C54" t="str">
        <f>'IR1'!M37</f>
        <v/>
      </c>
      <c r="D54" t="str">
        <f>'IR1'!N37</f>
        <v/>
      </c>
      <c r="E54" t="str">
        <f>'IR1'!A37</f>
        <v>IR1.3.8</v>
      </c>
      <c r="F54" t="str">
        <f>'IR1'!B37</f>
        <v>Service Delivery</v>
      </c>
    </row>
    <row r="55" spans="1:6" x14ac:dyDescent="0.25">
      <c r="A55" t="str">
        <f>'IR1'!K38</f>
        <v/>
      </c>
      <c r="B55" t="str">
        <f>'IR1'!L38</f>
        <v/>
      </c>
      <c r="C55" t="str">
        <f>'IR1'!M38</f>
        <v/>
      </c>
      <c r="D55" t="str">
        <f>'IR1'!N38</f>
        <v/>
      </c>
      <c r="E55" t="str">
        <f>'IR1'!A38</f>
        <v>IR1.3.9</v>
      </c>
      <c r="F55" t="str">
        <f>'IR1'!B38</f>
        <v>Advocacy</v>
      </c>
    </row>
    <row r="56" spans="1:6" x14ac:dyDescent="0.25">
      <c r="A56" t="str">
        <f>'IR1'!K39</f>
        <v/>
      </c>
      <c r="B56" t="str">
        <f>'IR1'!L39</f>
        <v/>
      </c>
      <c r="C56" t="str">
        <f>'IR1'!M39</f>
        <v/>
      </c>
      <c r="D56" t="str">
        <f>'IR1'!N39</f>
        <v/>
      </c>
      <c r="E56" t="str">
        <f>'IR1'!A39</f>
        <v>IR1.3.10</v>
      </c>
      <c r="F56" t="str">
        <f>'IR1'!B39</f>
        <v>Management / HMIS</v>
      </c>
    </row>
    <row r="57" spans="1:6" x14ac:dyDescent="0.25">
      <c r="A57" t="str">
        <f>'IR1'!K40</f>
        <v/>
      </c>
      <c r="B57" t="str">
        <f>'IR1'!L40</f>
        <v/>
      </c>
      <c r="C57" t="str">
        <f>'IR1'!M40</f>
        <v/>
      </c>
      <c r="D57" t="str">
        <f>'IR1'!N40</f>
        <v/>
      </c>
      <c r="E57" t="str">
        <f>'IR1'!A40</f>
        <v>IR1.3.11</v>
      </c>
      <c r="F57" t="str">
        <f>'IR1'!B40</f>
        <v>Other</v>
      </c>
    </row>
    <row r="58" spans="1:6" x14ac:dyDescent="0.25">
      <c r="A58" t="str">
        <f>'IR1'!K41</f>
        <v/>
      </c>
      <c r="B58" t="str">
        <f>'IR1'!L41</f>
        <v/>
      </c>
      <c r="C58" t="str">
        <f>'IR1'!M41</f>
        <v/>
      </c>
      <c r="D58" t="str">
        <f>'IR1'!N41</f>
        <v/>
      </c>
      <c r="E58" t="str">
        <f>'IR1'!A41</f>
        <v>IR1.3.12</v>
      </c>
      <c r="F58" t="str">
        <f>'IR1'!B41</f>
        <v>Other</v>
      </c>
    </row>
    <row r="59" spans="1:6" x14ac:dyDescent="0.25">
      <c r="A59">
        <f>'IR1'!K42</f>
        <v>0</v>
      </c>
      <c r="B59">
        <f>'IR1'!L42</f>
        <v>0</v>
      </c>
      <c r="C59">
        <f>'IR1'!M42</f>
        <v>0</v>
      </c>
      <c r="D59">
        <f>'IR1'!N42</f>
        <v>0</v>
      </c>
      <c r="E59" t="str">
        <f>'IR1'!A42</f>
        <v>IR1.4: New and/or increased resources are committed to FP in the last two years</v>
      </c>
      <c r="F59">
        <f>'IR1'!B42</f>
        <v>0</v>
      </c>
    </row>
    <row r="60" spans="1:6" x14ac:dyDescent="0.25">
      <c r="A60">
        <f>'IR1'!K43</f>
        <v>0</v>
      </c>
      <c r="B60">
        <f>'IR1'!L43</f>
        <v>0</v>
      </c>
      <c r="C60">
        <f>'IR1'!M43</f>
        <v>0</v>
      </c>
      <c r="D60">
        <f>'IR1'!N43</f>
        <v>0</v>
      </c>
      <c r="E60">
        <f>'IR1'!A43</f>
        <v>0</v>
      </c>
      <c r="F60" t="str">
        <f>'IR1'!B43</f>
        <v>Have new and/or increased resources been committed to FP in the last 2 years?</v>
      </c>
    </row>
    <row r="61" spans="1:6" x14ac:dyDescent="0.25">
      <c r="A61" t="str">
        <f>'IR1'!K44</f>
        <v/>
      </c>
      <c r="B61" t="str">
        <f>'IR1'!L44</f>
        <v/>
      </c>
      <c r="C61" t="str">
        <f>'IR1'!M44</f>
        <v/>
      </c>
      <c r="D61" t="str">
        <f>'IR1'!N44</f>
        <v/>
      </c>
      <c r="E61" t="str">
        <f>'IR1'!A44</f>
        <v>IR1.4.1</v>
      </c>
      <c r="F61" t="str">
        <f>'IR1'!B44</f>
        <v>Money</v>
      </c>
    </row>
    <row r="62" spans="1:6" x14ac:dyDescent="0.25">
      <c r="A62" t="str">
        <f>'IR1'!K45</f>
        <v/>
      </c>
      <c r="B62" t="str">
        <f>'IR1'!L45</f>
        <v/>
      </c>
      <c r="C62" t="str">
        <f>'IR1'!M45</f>
        <v/>
      </c>
      <c r="D62" t="str">
        <f>'IR1'!N45</f>
        <v/>
      </c>
      <c r="E62" t="str">
        <f>'IR1'!A45</f>
        <v>IR1.4.2</v>
      </c>
      <c r="F62" t="str">
        <f>'IR1'!B45</f>
        <v>Commodities</v>
      </c>
    </row>
    <row r="65" spans="1:6" s="180" customFormat="1" x14ac:dyDescent="0.25">
      <c r="E65" s="181" t="s">
        <v>24</v>
      </c>
    </row>
    <row r="66" spans="1:6" x14ac:dyDescent="0.25">
      <c r="A66" t="str">
        <f>'IR2'!K6</f>
        <v/>
      </c>
      <c r="B66">
        <f>'IR2'!L6</f>
        <v>0</v>
      </c>
      <c r="C66">
        <f>'IR2'!M6</f>
        <v>0</v>
      </c>
      <c r="D66" t="str">
        <f>'IR2'!N6</f>
        <v/>
      </c>
      <c r="E66" t="str">
        <f>'IR2'!A6</f>
        <v>IR2.1.1</v>
      </c>
      <c r="F66" t="str">
        <f>'IR2'!B6</f>
        <v>Is there evidence of FP incorporated into national strategic and development plans? (non-FP)</v>
      </c>
    </row>
    <row r="67" spans="1:6" x14ac:dyDescent="0.25">
      <c r="A67">
        <f>'IR2'!K7</f>
        <v>0</v>
      </c>
      <c r="B67">
        <f>'IR2'!L7</f>
        <v>0</v>
      </c>
      <c r="C67">
        <f>'IR2'!M7</f>
        <v>0</v>
      </c>
      <c r="D67">
        <f>'IR2'!N7</f>
        <v>0</v>
      </c>
      <c r="E67">
        <f>'IR2'!A7</f>
        <v>0</v>
      </c>
      <c r="F67" t="str">
        <f>'IR2'!B7</f>
        <v>Do the following ministries have policies or strategies that include FP or SRH?</v>
      </c>
    </row>
    <row r="68" spans="1:6" x14ac:dyDescent="0.25">
      <c r="A68" t="str">
        <f>'IR2'!K8</f>
        <v/>
      </c>
      <c r="B68">
        <f>'IR2'!L8</f>
        <v>0</v>
      </c>
      <c r="C68">
        <f>'IR2'!M8</f>
        <v>0</v>
      </c>
      <c r="D68" t="str">
        <f>'IR2'!N8</f>
        <v/>
      </c>
      <c r="E68" t="str">
        <f>'IR2'!A8</f>
        <v>IR2.1.2</v>
      </c>
      <c r="F68" t="str">
        <f>'IR2'!B8</f>
        <v>Population</v>
      </c>
    </row>
    <row r="69" spans="1:6" x14ac:dyDescent="0.25">
      <c r="A69" t="str">
        <f>'IR2'!K9</f>
        <v/>
      </c>
      <c r="B69">
        <f>'IR2'!L9</f>
        <v>0</v>
      </c>
      <c r="C69">
        <f>'IR2'!M9</f>
        <v>0</v>
      </c>
      <c r="D69" t="str">
        <f>'IR2'!N9</f>
        <v/>
      </c>
      <c r="E69" t="str">
        <f>'IR2'!A9</f>
        <v>IR2.1.3</v>
      </c>
      <c r="F69" t="str">
        <f>'IR2'!B9</f>
        <v>Gender</v>
      </c>
    </row>
    <row r="70" spans="1:6" x14ac:dyDescent="0.25">
      <c r="A70" t="str">
        <f>'IR2'!K10</f>
        <v/>
      </c>
      <c r="B70">
        <f>'IR2'!L10</f>
        <v>0</v>
      </c>
      <c r="C70">
        <f>'IR2'!M10</f>
        <v>0</v>
      </c>
      <c r="D70" t="str">
        <f>'IR2'!N10</f>
        <v/>
      </c>
      <c r="E70" t="str">
        <f>'IR2'!A10</f>
        <v>IR2.1.4</v>
      </c>
      <c r="F70" t="str">
        <f>'IR2'!B10</f>
        <v>Health</v>
      </c>
    </row>
    <row r="71" spans="1:6" x14ac:dyDescent="0.25">
      <c r="A71" t="str">
        <f>'IR2'!K11</f>
        <v/>
      </c>
      <c r="B71">
        <f>'IR2'!L11</f>
        <v>0</v>
      </c>
      <c r="C71">
        <f>'IR2'!M11</f>
        <v>0</v>
      </c>
      <c r="D71" t="str">
        <f>'IR2'!N11</f>
        <v/>
      </c>
      <c r="E71" t="str">
        <f>'IR2'!A11</f>
        <v>IR2.1.5</v>
      </c>
      <c r="F71" t="str">
        <f>'IR2'!B11</f>
        <v>Education</v>
      </c>
    </row>
    <row r="72" spans="1:6" x14ac:dyDescent="0.25">
      <c r="A72" t="str">
        <f>'IR2'!K12</f>
        <v/>
      </c>
      <c r="B72">
        <f>'IR2'!L12</f>
        <v>0</v>
      </c>
      <c r="C72">
        <f>'IR2'!M12</f>
        <v>0</v>
      </c>
      <c r="D72" t="str">
        <f>'IR2'!N12</f>
        <v/>
      </c>
      <c r="E72" t="str">
        <f>'IR2'!A12</f>
        <v>IR2.1.6</v>
      </c>
      <c r="F72" t="str">
        <f>'IR2'!B12</f>
        <v>Environment</v>
      </c>
    </row>
    <row r="73" spans="1:6" x14ac:dyDescent="0.25">
      <c r="A73" t="str">
        <f>'IR2'!K13</f>
        <v/>
      </c>
      <c r="B73">
        <f>'IR2'!L13</f>
        <v>0</v>
      </c>
      <c r="C73">
        <f>'IR2'!M13</f>
        <v>0</v>
      </c>
      <c r="D73" t="str">
        <f>'IR2'!N13</f>
        <v/>
      </c>
      <c r="E73" t="str">
        <f>'IR2'!A13</f>
        <v>IR2.1.7</v>
      </c>
      <c r="F73" t="str">
        <f>'IR2'!B13</f>
        <v>Labor</v>
      </c>
    </row>
    <row r="74" spans="1:6" x14ac:dyDescent="0.25">
      <c r="A74" t="str">
        <f>'IR2'!K14</f>
        <v/>
      </c>
      <c r="B74">
        <f>'IR2'!L14</f>
        <v>0</v>
      </c>
      <c r="C74">
        <f>'IR2'!M14</f>
        <v>0</v>
      </c>
      <c r="D74" t="str">
        <f>'IR2'!N14</f>
        <v/>
      </c>
      <c r="E74" t="str">
        <f>'IR2'!A14</f>
        <v>IR2.1.8</v>
      </c>
      <c r="F74" t="str">
        <f>'IR2'!B14</f>
        <v>Agriculture</v>
      </c>
    </row>
    <row r="75" spans="1:6" x14ac:dyDescent="0.25">
      <c r="A75">
        <f>'IR2'!K15</f>
        <v>0</v>
      </c>
      <c r="B75">
        <f>'IR2'!L15</f>
        <v>0</v>
      </c>
      <c r="C75">
        <f>'IR2'!M15</f>
        <v>0</v>
      </c>
      <c r="D75">
        <f>'IR2'!N15</f>
        <v>0</v>
      </c>
      <c r="E75" t="str">
        <f>'IR2'!A15</f>
        <v>IR2.2:  Evidence of governments engaging multiple sectors in family planning activities</v>
      </c>
      <c r="F75">
        <f>'IR2'!B15</f>
        <v>0</v>
      </c>
    </row>
    <row r="76" spans="1:6" x14ac:dyDescent="0.25">
      <c r="A76">
        <f>'IR2'!K16</f>
        <v>0</v>
      </c>
      <c r="B76">
        <f>'IR2'!L16</f>
        <v>0</v>
      </c>
      <c r="C76">
        <f>'IR2'!M16</f>
        <v>0</v>
      </c>
      <c r="D76">
        <f>'IR2'!N16</f>
        <v>0</v>
      </c>
      <c r="E76">
        <f>'IR2'!A16</f>
        <v>0</v>
      </c>
      <c r="F76" t="str">
        <f>'IR2'!B16</f>
        <v>Is the government engaging the following sectors/disciplines in FP activities?</v>
      </c>
    </row>
    <row r="77" spans="1:6" x14ac:dyDescent="0.25">
      <c r="A77">
        <f>'IR2'!K17</f>
        <v>0</v>
      </c>
      <c r="B77">
        <f>'IR2'!L17</f>
        <v>0</v>
      </c>
      <c r="C77">
        <f>'IR2'!M17</f>
        <v>0</v>
      </c>
      <c r="D77">
        <f>'IR2'!N17</f>
        <v>0</v>
      </c>
      <c r="E77">
        <f>'IR2'!A17</f>
        <v>0</v>
      </c>
      <c r="F77" t="str">
        <f>'IR2'!B17</f>
        <v>Private sector</v>
      </c>
    </row>
    <row r="78" spans="1:6" x14ac:dyDescent="0.25">
      <c r="A78" t="str">
        <f>'IR2'!K18</f>
        <v/>
      </c>
      <c r="B78" t="str">
        <f>'IR2'!L18</f>
        <v/>
      </c>
      <c r="C78" t="str">
        <f>'IR2'!M18</f>
        <v/>
      </c>
      <c r="D78" t="str">
        <f>'IR2'!N18</f>
        <v/>
      </c>
      <c r="E78" t="str">
        <f>'IR2'!A18</f>
        <v>IR2.2.1</v>
      </c>
      <c r="F78" t="str">
        <f>'IR2'!B18</f>
        <v>Pharmacists</v>
      </c>
    </row>
    <row r="79" spans="1:6" x14ac:dyDescent="0.25">
      <c r="A79" t="str">
        <f>'IR2'!K19</f>
        <v/>
      </c>
      <c r="B79" t="str">
        <f>'IR2'!L19</f>
        <v/>
      </c>
      <c r="C79" t="str">
        <f>'IR2'!M19</f>
        <v/>
      </c>
      <c r="D79" t="str">
        <f>'IR2'!N19</f>
        <v/>
      </c>
      <c r="E79" t="str">
        <f>'IR2'!A19</f>
        <v>IR2.2.2</v>
      </c>
      <c r="F79" t="str">
        <f>'IR2'!B19</f>
        <v>Private facilities</v>
      </c>
    </row>
    <row r="80" spans="1:6" x14ac:dyDescent="0.25">
      <c r="A80" t="str">
        <f>'IR2'!K20</f>
        <v/>
      </c>
      <c r="B80" t="str">
        <f>'IR2'!L20</f>
        <v/>
      </c>
      <c r="C80" t="str">
        <f>'IR2'!M20</f>
        <v/>
      </c>
      <c r="D80" t="str">
        <f>'IR2'!N20</f>
        <v/>
      </c>
      <c r="E80" t="str">
        <f>'IR2'!A20</f>
        <v>IR2.2.3</v>
      </c>
      <c r="F80" t="str">
        <f>'IR2'!B20</f>
        <v>Other business</v>
      </c>
    </row>
    <row r="81" spans="1:6" x14ac:dyDescent="0.25">
      <c r="A81" t="str">
        <f>'IR2'!K21</f>
        <v/>
      </c>
      <c r="B81" t="str">
        <f>'IR2'!L21</f>
        <v/>
      </c>
      <c r="C81" t="str">
        <f>'IR2'!M21</f>
        <v/>
      </c>
      <c r="D81" t="str">
        <f>'IR2'!N21</f>
        <v/>
      </c>
      <c r="E81" t="str">
        <f>'IR2'!A21</f>
        <v>IR2.2.4</v>
      </c>
      <c r="F81" t="str">
        <f>'IR2'!B21</f>
        <v>Private provider</v>
      </c>
    </row>
    <row r="82" spans="1:6" x14ac:dyDescent="0.25">
      <c r="A82">
        <f>'IR2'!K22</f>
        <v>0</v>
      </c>
      <c r="B82">
        <f>'IR2'!L22</f>
        <v>0</v>
      </c>
      <c r="C82">
        <f>'IR2'!M22</f>
        <v>0</v>
      </c>
      <c r="D82">
        <f>'IR2'!N22</f>
        <v>0</v>
      </c>
      <c r="E82">
        <f>'IR2'!A22</f>
        <v>0</v>
      </c>
      <c r="F82" t="str">
        <f>'IR2'!B22</f>
        <v>Public sector</v>
      </c>
    </row>
    <row r="83" spans="1:6" x14ac:dyDescent="0.25">
      <c r="A83" t="str">
        <f>'IR2'!K23</f>
        <v/>
      </c>
      <c r="B83" t="str">
        <f>'IR2'!L23</f>
        <v/>
      </c>
      <c r="C83" t="str">
        <f>'IR2'!M23</f>
        <v/>
      </c>
      <c r="D83" t="str">
        <f>'IR2'!N23</f>
        <v/>
      </c>
      <c r="E83" t="str">
        <f>'IR2'!A23</f>
        <v>IR2.2.5</v>
      </c>
      <c r="F83" t="str">
        <f>'IR2'!B23</f>
        <v>Education</v>
      </c>
    </row>
    <row r="84" spans="1:6" x14ac:dyDescent="0.25">
      <c r="A84" t="str">
        <f>'IR2'!K24</f>
        <v/>
      </c>
      <c r="B84" t="str">
        <f>'IR2'!L24</f>
        <v/>
      </c>
      <c r="C84" t="str">
        <f>'IR2'!M24</f>
        <v/>
      </c>
      <c r="D84" t="str">
        <f>'IR2'!N24</f>
        <v/>
      </c>
      <c r="E84" t="str">
        <f>'IR2'!A24</f>
        <v>IR2.2.6</v>
      </c>
      <c r="F84" t="str">
        <f>'IR2'!B24</f>
        <v>Development</v>
      </c>
    </row>
    <row r="85" spans="1:6" x14ac:dyDescent="0.25">
      <c r="A85" t="str">
        <f>'IR2'!K25</f>
        <v/>
      </c>
      <c r="B85" t="str">
        <f>'IR2'!L25</f>
        <v/>
      </c>
      <c r="C85" t="str">
        <f>'IR2'!M25</f>
        <v/>
      </c>
      <c r="D85" t="str">
        <f>'IR2'!N25</f>
        <v/>
      </c>
      <c r="E85" t="str">
        <f>'IR2'!A25</f>
        <v>IR2.2.7</v>
      </c>
      <c r="F85" t="str">
        <f>'IR2'!B25</f>
        <v>Population</v>
      </c>
    </row>
    <row r="86" spans="1:6" x14ac:dyDescent="0.25">
      <c r="A86" t="str">
        <f>'IR2'!K26</f>
        <v/>
      </c>
      <c r="B86" t="str">
        <f>'IR2'!L26</f>
        <v/>
      </c>
      <c r="C86" t="str">
        <f>'IR2'!M26</f>
        <v/>
      </c>
      <c r="D86" t="str">
        <f>'IR2'!N26</f>
        <v/>
      </c>
      <c r="E86" t="str">
        <f>'IR2'!A26</f>
        <v>IR2.2.8</v>
      </c>
      <c r="F86" t="str">
        <f>'IR2'!B26</f>
        <v>Environment</v>
      </c>
    </row>
    <row r="87" spans="1:6" x14ac:dyDescent="0.25">
      <c r="A87" t="str">
        <f>'IR2'!K27</f>
        <v/>
      </c>
      <c r="B87" t="str">
        <f>'IR2'!L27</f>
        <v/>
      </c>
      <c r="C87" t="str">
        <f>'IR2'!M27</f>
        <v/>
      </c>
      <c r="D87" t="str">
        <f>'IR2'!N27</f>
        <v/>
      </c>
      <c r="E87" t="str">
        <f>'IR2'!A27</f>
        <v>IR2.2.9</v>
      </c>
      <c r="F87" t="str">
        <f>'IR2'!B27</f>
        <v>Labor</v>
      </c>
    </row>
    <row r="88" spans="1:6" x14ac:dyDescent="0.25">
      <c r="A88" t="str">
        <f>'IR2'!K28</f>
        <v/>
      </c>
      <c r="B88" t="str">
        <f>'IR2'!L28</f>
        <v/>
      </c>
      <c r="C88" t="str">
        <f>'IR2'!M28</f>
        <v/>
      </c>
      <c r="D88" t="str">
        <f>'IR2'!N28</f>
        <v/>
      </c>
      <c r="E88" t="str">
        <f>'IR2'!A28</f>
        <v>IR2.2.10</v>
      </c>
      <c r="F88" t="str">
        <f>'IR2'!B28</f>
        <v>Agriculture</v>
      </c>
    </row>
    <row r="89" spans="1:6" x14ac:dyDescent="0.25">
      <c r="A89" t="str">
        <f>'IR2'!K29</f>
        <v/>
      </c>
      <c r="B89" t="str">
        <f>'IR2'!L29</f>
        <v/>
      </c>
      <c r="C89" t="str">
        <f>'IR2'!M29</f>
        <v/>
      </c>
      <c r="D89" t="str">
        <f>'IR2'!N29</f>
        <v/>
      </c>
      <c r="E89" t="str">
        <f>'IR2'!A29</f>
        <v>IR2.2.11</v>
      </c>
      <c r="F89" t="str">
        <f>'IR2'!B29</f>
        <v>Gender / Women's Affairs</v>
      </c>
    </row>
    <row r="90" spans="1:6" x14ac:dyDescent="0.25">
      <c r="A90" t="str">
        <f>'IR2'!K30</f>
        <v/>
      </c>
      <c r="B90" t="str">
        <f>'IR2'!L30</f>
        <v/>
      </c>
      <c r="C90" t="str">
        <f>'IR2'!M30</f>
        <v/>
      </c>
      <c r="D90" t="str">
        <f>'IR2'!N30</f>
        <v/>
      </c>
      <c r="E90" t="str">
        <f>'IR2'!A30</f>
        <v>IR2.2.12</v>
      </c>
      <c r="F90" t="str">
        <f>'IR2'!B30</f>
        <v>Health</v>
      </c>
    </row>
    <row r="91" spans="1:6" x14ac:dyDescent="0.25">
      <c r="A91" t="str">
        <f>'IR2'!K31</f>
        <v/>
      </c>
      <c r="B91" t="str">
        <f>'IR2'!L31</f>
        <v/>
      </c>
      <c r="C91" t="str">
        <f>'IR2'!M31</f>
        <v/>
      </c>
      <c r="D91" t="str">
        <f>'IR2'!N31</f>
        <v/>
      </c>
      <c r="E91" t="str">
        <f>'IR2'!A31</f>
        <v>IR2.2.13</v>
      </c>
      <c r="F91" t="str">
        <f>'IR2'!B31</f>
        <v>NGOs</v>
      </c>
    </row>
    <row r="92" spans="1:6" x14ac:dyDescent="0.25">
      <c r="A92" t="str">
        <f>'IR2'!K32</f>
        <v/>
      </c>
      <c r="B92" t="str">
        <f>'IR2'!L32</f>
        <v/>
      </c>
      <c r="C92" t="str">
        <f>'IR2'!M32</f>
        <v/>
      </c>
      <c r="D92" t="str">
        <f>'IR2'!N32</f>
        <v/>
      </c>
      <c r="E92" t="str">
        <f>'IR2'!A32</f>
        <v>IR2.2.14</v>
      </c>
      <c r="F92" t="str">
        <f>'IR2'!B32</f>
        <v xml:space="preserve">   Local NGOs</v>
      </c>
    </row>
    <row r="93" spans="1:6" x14ac:dyDescent="0.25">
      <c r="A93" t="str">
        <f>'IR2'!K33</f>
        <v/>
      </c>
      <c r="B93" t="str">
        <f>'IR2'!L33</f>
        <v/>
      </c>
      <c r="C93" t="str">
        <f>'IR2'!M33</f>
        <v/>
      </c>
      <c r="D93" t="str">
        <f>'IR2'!N33</f>
        <v/>
      </c>
      <c r="E93" t="str">
        <f>'IR2'!A33</f>
        <v>IR2.2.15</v>
      </c>
      <c r="F93" t="str">
        <f>'IR2'!B33</f>
        <v>FBOs</v>
      </c>
    </row>
    <row r="94" spans="1:6" x14ac:dyDescent="0.25">
      <c r="A94" t="str">
        <f>'IR2'!K34</f>
        <v/>
      </c>
      <c r="B94" t="str">
        <f>'IR2'!L34</f>
        <v/>
      </c>
      <c r="C94" t="str">
        <f>'IR2'!M34</f>
        <v/>
      </c>
      <c r="D94" t="str">
        <f>'IR2'!N34</f>
        <v/>
      </c>
      <c r="E94" t="str">
        <f>'IR2'!A34</f>
        <v>IR2.2.16</v>
      </c>
      <c r="F94" t="str">
        <f>'IR2'!B34</f>
        <v>Donors</v>
      </c>
    </row>
    <row r="95" spans="1:6" x14ac:dyDescent="0.25">
      <c r="A95">
        <f>'IR2'!K35</f>
        <v>0</v>
      </c>
      <c r="B95">
        <f>'IR2'!L35</f>
        <v>0</v>
      </c>
      <c r="C95">
        <f>'IR2'!M35</f>
        <v>0</v>
      </c>
      <c r="D95">
        <f>'IR2'!N35</f>
        <v>0</v>
      </c>
      <c r="E95" t="str">
        <f>'IR2'!A35</f>
        <v>IR2.3:  Evidence of multisectoral structures that are established or strengthened to promote FP policy</v>
      </c>
      <c r="F95">
        <f>'IR2'!B35</f>
        <v>0</v>
      </c>
    </row>
    <row r="96" spans="1:6" x14ac:dyDescent="0.25">
      <c r="A96" t="str">
        <f>'IR2'!K36</f>
        <v/>
      </c>
      <c r="B96">
        <f>'IR2'!L36</f>
        <v>0</v>
      </c>
      <c r="C96">
        <f>'IR2'!M36</f>
        <v>0</v>
      </c>
      <c r="D96" t="str">
        <f>'IR2'!N36</f>
        <v/>
      </c>
      <c r="E96" t="str">
        <f>'IR2'!A36</f>
        <v>IR2.3.1</v>
      </c>
      <c r="F96" t="str">
        <f>'IR2'!B36</f>
        <v>Is there a multisectoral structure or group to strengthen FP?</v>
      </c>
    </row>
    <row r="97" spans="1:6" x14ac:dyDescent="0.25">
      <c r="A97">
        <f>'IR2'!K37</f>
        <v>0</v>
      </c>
      <c r="B97">
        <f>'IR2'!L37</f>
        <v>0</v>
      </c>
      <c r="C97">
        <f>'IR2'!M37</f>
        <v>0</v>
      </c>
      <c r="D97">
        <f>'IR2'!N37</f>
        <v>0</v>
      </c>
      <c r="E97">
        <f>'IR2'!A37</f>
        <v>0</v>
      </c>
      <c r="F97" t="str">
        <f>'IR2'!B37</f>
        <v>If so, which sectors / disciplines are represented?</v>
      </c>
    </row>
    <row r="98" spans="1:6" x14ac:dyDescent="0.25">
      <c r="A98">
        <f>'IR2'!K38</f>
        <v>0</v>
      </c>
      <c r="B98">
        <f>'IR2'!L38</f>
        <v>0</v>
      </c>
      <c r="C98">
        <f>'IR2'!M38</f>
        <v>0</v>
      </c>
      <c r="D98">
        <f>'IR2'!N38</f>
        <v>0</v>
      </c>
      <c r="E98">
        <f>'IR2'!A38</f>
        <v>0</v>
      </c>
      <c r="F98" t="str">
        <f>'IR2'!B38</f>
        <v>Private sector:</v>
      </c>
    </row>
    <row r="99" spans="1:6" x14ac:dyDescent="0.25">
      <c r="A99" t="str">
        <f>'IR2'!K39</f>
        <v/>
      </c>
      <c r="B99" t="str">
        <f>'IR2'!L39</f>
        <v/>
      </c>
      <c r="C99" t="str">
        <f>'IR2'!M39</f>
        <v/>
      </c>
      <c r="D99" t="str">
        <f>'IR2'!N39</f>
        <v/>
      </c>
      <c r="E99" t="str">
        <f>'IR2'!A39</f>
        <v>IR2.3.2</v>
      </c>
      <c r="F99" t="str">
        <f>'IR2'!B39</f>
        <v>Pharmacists</v>
      </c>
    </row>
    <row r="100" spans="1:6" x14ac:dyDescent="0.25">
      <c r="A100" t="str">
        <f>'IR2'!K40</f>
        <v/>
      </c>
      <c r="B100" t="str">
        <f>'IR2'!L40</f>
        <v/>
      </c>
      <c r="C100" t="str">
        <f>'IR2'!M40</f>
        <v/>
      </c>
      <c r="D100" t="str">
        <f>'IR2'!N40</f>
        <v/>
      </c>
      <c r="E100" t="str">
        <f>'IR2'!A40</f>
        <v>IR2.3.3</v>
      </c>
      <c r="F100" t="str">
        <f>'IR2'!B40</f>
        <v>Private facilities</v>
      </c>
    </row>
    <row r="101" spans="1:6" x14ac:dyDescent="0.25">
      <c r="A101" t="str">
        <f>'IR2'!K41</f>
        <v/>
      </c>
      <c r="B101" t="str">
        <f>'IR2'!L41</f>
        <v/>
      </c>
      <c r="C101" t="str">
        <f>'IR2'!M41</f>
        <v/>
      </c>
      <c r="D101" t="str">
        <f>'IR2'!N41</f>
        <v/>
      </c>
      <c r="E101" t="str">
        <f>'IR2'!A41</f>
        <v>IR2.3.4</v>
      </c>
      <c r="F101" t="str">
        <f>'IR2'!B41</f>
        <v>Other business</v>
      </c>
    </row>
    <row r="102" spans="1:6" x14ac:dyDescent="0.25">
      <c r="A102" t="str">
        <f>'IR2'!K42</f>
        <v/>
      </c>
      <c r="B102" t="str">
        <f>'IR2'!L42</f>
        <v/>
      </c>
      <c r="C102" t="str">
        <f>'IR2'!M42</f>
        <v/>
      </c>
      <c r="D102" t="str">
        <f>'IR2'!N42</f>
        <v/>
      </c>
      <c r="E102" t="str">
        <f>'IR2'!A42</f>
        <v>IR2.3.5</v>
      </c>
      <c r="F102" t="str">
        <f>'IR2'!B42</f>
        <v>Private provider</v>
      </c>
    </row>
    <row r="103" spans="1:6" x14ac:dyDescent="0.25">
      <c r="A103">
        <f>'IR2'!K43</f>
        <v>0</v>
      </c>
      <c r="B103">
        <f>'IR2'!L43</f>
        <v>0</v>
      </c>
      <c r="C103">
        <f>'IR2'!M43</f>
        <v>0</v>
      </c>
      <c r="D103">
        <f>'IR2'!N43</f>
        <v>0</v>
      </c>
      <c r="E103">
        <f>'IR2'!A43</f>
        <v>0</v>
      </c>
      <c r="F103" t="str">
        <f>'IR2'!B43</f>
        <v>Public sector:</v>
      </c>
    </row>
    <row r="104" spans="1:6" x14ac:dyDescent="0.25">
      <c r="A104" t="str">
        <f>'IR2'!K44</f>
        <v/>
      </c>
      <c r="B104" t="str">
        <f>'IR2'!L44</f>
        <v/>
      </c>
      <c r="C104" t="str">
        <f>'IR2'!M44</f>
        <v/>
      </c>
      <c r="D104" t="str">
        <f>'IR2'!N44</f>
        <v/>
      </c>
      <c r="E104" t="str">
        <f>'IR2'!A44</f>
        <v>IR2.3.6</v>
      </c>
      <c r="F104" t="str">
        <f>'IR2'!B44</f>
        <v>Education</v>
      </c>
    </row>
    <row r="105" spans="1:6" x14ac:dyDescent="0.25">
      <c r="A105" t="str">
        <f>'IR2'!K45</f>
        <v/>
      </c>
      <c r="B105" t="str">
        <f>'IR2'!L45</f>
        <v/>
      </c>
      <c r="C105" t="str">
        <f>'IR2'!M45</f>
        <v/>
      </c>
      <c r="D105" t="str">
        <f>'IR2'!N45</f>
        <v/>
      </c>
      <c r="E105" t="str">
        <f>'IR2'!A45</f>
        <v>IR2.3.7</v>
      </c>
      <c r="F105" t="str">
        <f>'IR2'!B45</f>
        <v>Development</v>
      </c>
    </row>
    <row r="106" spans="1:6" x14ac:dyDescent="0.25">
      <c r="A106" t="str">
        <f>'IR2'!K46</f>
        <v/>
      </c>
      <c r="B106" t="str">
        <f>'IR2'!L46</f>
        <v/>
      </c>
      <c r="C106" t="str">
        <f>'IR2'!M46</f>
        <v/>
      </c>
      <c r="D106" t="str">
        <f>'IR2'!N46</f>
        <v/>
      </c>
      <c r="E106" t="str">
        <f>'IR2'!A46</f>
        <v>IR2.3.8</v>
      </c>
      <c r="F106" t="str">
        <f>'IR2'!B46</f>
        <v>Population</v>
      </c>
    </row>
    <row r="107" spans="1:6" x14ac:dyDescent="0.25">
      <c r="A107" t="str">
        <f>'IR2'!K47</f>
        <v/>
      </c>
      <c r="B107" t="str">
        <f>'IR2'!L47</f>
        <v/>
      </c>
      <c r="C107" t="str">
        <f>'IR2'!M47</f>
        <v/>
      </c>
      <c r="D107" t="str">
        <f>'IR2'!N47</f>
        <v/>
      </c>
      <c r="E107" t="str">
        <f>'IR2'!A47</f>
        <v>IR2.3.9</v>
      </c>
      <c r="F107" t="str">
        <f>'IR2'!B47</f>
        <v>Environment</v>
      </c>
    </row>
    <row r="108" spans="1:6" x14ac:dyDescent="0.25">
      <c r="A108" t="str">
        <f>'IR2'!K48</f>
        <v/>
      </c>
      <c r="B108" t="str">
        <f>'IR2'!L48</f>
        <v/>
      </c>
      <c r="C108" t="str">
        <f>'IR2'!M48</f>
        <v/>
      </c>
      <c r="D108" t="str">
        <f>'IR2'!N48</f>
        <v/>
      </c>
      <c r="E108" t="str">
        <f>'IR2'!A48</f>
        <v>IR2.3.10</v>
      </c>
      <c r="F108" t="str">
        <f>'IR2'!B48</f>
        <v>Labor</v>
      </c>
    </row>
    <row r="109" spans="1:6" x14ac:dyDescent="0.25">
      <c r="A109" t="str">
        <f>'IR2'!K49</f>
        <v/>
      </c>
      <c r="B109" t="str">
        <f>'IR2'!L49</f>
        <v/>
      </c>
      <c r="C109" t="str">
        <f>'IR2'!M49</f>
        <v/>
      </c>
      <c r="D109" t="str">
        <f>'IR2'!N49</f>
        <v/>
      </c>
      <c r="E109" t="str">
        <f>'IR2'!A49</f>
        <v>IR2.3.11</v>
      </c>
      <c r="F109" t="str">
        <f>'IR2'!B49</f>
        <v>Agriculture</v>
      </c>
    </row>
    <row r="110" spans="1:6" x14ac:dyDescent="0.25">
      <c r="A110" t="str">
        <f>'IR2'!K50</f>
        <v/>
      </c>
      <c r="B110" t="str">
        <f>'IR2'!L50</f>
        <v/>
      </c>
      <c r="C110" t="str">
        <f>'IR2'!M50</f>
        <v/>
      </c>
      <c r="D110" t="str">
        <f>'IR2'!N50</f>
        <v/>
      </c>
      <c r="E110" t="str">
        <f>'IR2'!A50</f>
        <v>IR2.3.12</v>
      </c>
      <c r="F110" t="str">
        <f>'IR2'!B50</f>
        <v>Gender / Women's Affairs</v>
      </c>
    </row>
    <row r="111" spans="1:6" x14ac:dyDescent="0.25">
      <c r="A111" t="str">
        <f>'IR2'!K51</f>
        <v/>
      </c>
      <c r="B111" t="str">
        <f>'IR2'!L51</f>
        <v/>
      </c>
      <c r="C111" t="str">
        <f>'IR2'!M51</f>
        <v/>
      </c>
      <c r="D111" t="str">
        <f>'IR2'!N51</f>
        <v/>
      </c>
      <c r="E111" t="str">
        <f>'IR2'!A51</f>
        <v>IR2.3.13</v>
      </c>
      <c r="F111" t="str">
        <f>'IR2'!B51</f>
        <v>Health</v>
      </c>
    </row>
    <row r="112" spans="1:6" x14ac:dyDescent="0.25">
      <c r="A112" t="str">
        <f>'IR2'!K52</f>
        <v/>
      </c>
      <c r="B112" t="str">
        <f>'IR2'!L52</f>
        <v/>
      </c>
      <c r="C112" t="str">
        <f>'IR2'!M52</f>
        <v/>
      </c>
      <c r="D112" t="str">
        <f>'IR2'!N52</f>
        <v/>
      </c>
      <c r="E112" t="str">
        <f>'IR2'!A52</f>
        <v>IR2.3.14</v>
      </c>
      <c r="F112" t="str">
        <f>'IR2'!B52</f>
        <v>NGOs</v>
      </c>
    </row>
    <row r="113" spans="1:6" x14ac:dyDescent="0.25">
      <c r="A113" t="str">
        <f>'IR2'!K53</f>
        <v/>
      </c>
      <c r="B113" t="str">
        <f>'IR2'!L53</f>
        <v/>
      </c>
      <c r="C113" t="str">
        <f>'IR2'!M53</f>
        <v/>
      </c>
      <c r="D113" t="str">
        <f>'IR2'!N53</f>
        <v/>
      </c>
      <c r="E113" t="str">
        <f>'IR2'!A53</f>
        <v>IR2.3.15</v>
      </c>
      <c r="F113" t="str">
        <f>'IR2'!B53</f>
        <v>CBOs</v>
      </c>
    </row>
    <row r="114" spans="1:6" x14ac:dyDescent="0.25">
      <c r="A114" t="str">
        <f>'IR2'!K54</f>
        <v/>
      </c>
      <c r="B114" t="str">
        <f>'IR2'!L54</f>
        <v/>
      </c>
      <c r="C114" t="str">
        <f>'IR2'!M54</f>
        <v/>
      </c>
      <c r="D114" t="str">
        <f>'IR2'!N54</f>
        <v/>
      </c>
      <c r="E114" t="str">
        <f>'IR2'!A54</f>
        <v>IR2.3.16</v>
      </c>
      <c r="F114" t="str">
        <f>'IR2'!B54</f>
        <v>FBOs</v>
      </c>
    </row>
    <row r="115" spans="1:6" x14ac:dyDescent="0.25">
      <c r="A115" t="str">
        <f>'IR2'!K55</f>
        <v/>
      </c>
      <c r="B115" t="str">
        <f>'IR2'!L55</f>
        <v/>
      </c>
      <c r="C115" t="str">
        <f>'IR2'!M55</f>
        <v/>
      </c>
      <c r="D115" t="str">
        <f>'IR2'!N55</f>
        <v/>
      </c>
      <c r="E115" t="str">
        <f>'IR2'!A55</f>
        <v>IR2.3.17</v>
      </c>
      <c r="F115" t="str">
        <f>'IR2'!B55</f>
        <v>Donors</v>
      </c>
    </row>
    <row r="116" spans="1:6" x14ac:dyDescent="0.25">
      <c r="A116" t="str">
        <f>'IR2'!K56</f>
        <v/>
      </c>
      <c r="B116" t="str">
        <f>'IR2'!L56</f>
        <v/>
      </c>
      <c r="C116" t="str">
        <f>'IR2'!M56</f>
        <v/>
      </c>
      <c r="D116" t="str">
        <f>'IR2'!N56</f>
        <v/>
      </c>
      <c r="E116" t="str">
        <f>'IR2'!A56</f>
        <v>IR2.3.18</v>
      </c>
      <c r="F116" t="str">
        <f>'IR2'!B56</f>
        <v>Does the group have government support or authority?</v>
      </c>
    </row>
    <row r="117" spans="1:6" x14ac:dyDescent="0.25">
      <c r="A117" t="str">
        <f>'IR2'!K57</f>
        <v/>
      </c>
      <c r="B117" t="str">
        <f>'IR2'!L57</f>
        <v/>
      </c>
      <c r="C117" t="str">
        <f>'IR2'!M57</f>
        <v/>
      </c>
      <c r="D117" t="str">
        <f>'IR2'!N57</f>
        <v/>
      </c>
      <c r="E117" t="str">
        <f>'IR2'!A57</f>
        <v>IR2.3.19</v>
      </c>
      <c r="F117" t="str">
        <f>'IR2'!B57</f>
        <v>How frequently does the structure /group meet?</v>
      </c>
    </row>
    <row r="118" spans="1:6" x14ac:dyDescent="0.25">
      <c r="A118">
        <f>'IR2'!K58</f>
        <v>0</v>
      </c>
      <c r="B118">
        <f>'IR2'!L58</f>
        <v>0</v>
      </c>
      <c r="C118">
        <f>'IR2'!M58</f>
        <v>0</v>
      </c>
      <c r="D118">
        <f>'IR2'!N58</f>
        <v>0</v>
      </c>
      <c r="E118" t="str">
        <f>'IR2'!A58</f>
        <v>IR2.4: Evidence of government support for private sector participation in FP</v>
      </c>
      <c r="F118">
        <f>'IR2'!B58</f>
        <v>0</v>
      </c>
    </row>
    <row r="119" spans="1:6" x14ac:dyDescent="0.25">
      <c r="A119" t="str">
        <f>'IR2'!K59</f>
        <v/>
      </c>
      <c r="B119">
        <f>'IR2'!L59</f>
        <v>0</v>
      </c>
      <c r="C119">
        <f>'IR2'!M59</f>
        <v>0</v>
      </c>
      <c r="D119" t="str">
        <f>'IR2'!N59</f>
        <v/>
      </c>
      <c r="E119" t="str">
        <f>'IR2'!A59</f>
        <v>IR2.4.1</v>
      </c>
      <c r="F119" t="str">
        <f>'IR2'!B59</f>
        <v>Are there barriers to private sector participation which need to be addressed?</v>
      </c>
    </row>
    <row r="120" spans="1:6" x14ac:dyDescent="0.25">
      <c r="A120">
        <f>'IR2'!K60</f>
        <v>0</v>
      </c>
      <c r="B120">
        <f>'IR2'!L60</f>
        <v>0</v>
      </c>
      <c r="C120">
        <f>'IR2'!M60</f>
        <v>0</v>
      </c>
      <c r="D120">
        <f>'IR2'!N60</f>
        <v>0</v>
      </c>
      <c r="E120">
        <f>'IR2'!A60</f>
        <v>0</v>
      </c>
      <c r="F120" t="str">
        <f>'IR2'!B60</f>
        <v>Does the government support or enhance the private sector's efforts to provide FP through any of the following incentives?</v>
      </c>
    </row>
    <row r="121" spans="1:6" x14ac:dyDescent="0.25">
      <c r="A121" t="str">
        <f>'IR2'!K61</f>
        <v/>
      </c>
      <c r="B121">
        <f>'IR2'!L61</f>
        <v>0</v>
      </c>
      <c r="C121">
        <f>'IR2'!M61</f>
        <v>0</v>
      </c>
      <c r="D121" t="str">
        <f>'IR2'!N61</f>
        <v/>
      </c>
      <c r="E121" t="str">
        <f>'IR2'!A61</f>
        <v>IR2.4.2</v>
      </c>
      <c r="F121" t="str">
        <f>'IR2'!B61</f>
        <v>Commodities</v>
      </c>
    </row>
    <row r="122" spans="1:6" x14ac:dyDescent="0.25">
      <c r="A122" t="str">
        <f>'IR2'!K62</f>
        <v/>
      </c>
      <c r="B122">
        <f>'IR2'!L62</f>
        <v>0</v>
      </c>
      <c r="C122">
        <f>'IR2'!M62</f>
        <v>0</v>
      </c>
      <c r="D122" t="str">
        <f>'IR2'!N62</f>
        <v/>
      </c>
      <c r="E122" t="str">
        <f>'IR2'!A62</f>
        <v>IR2.4.3</v>
      </c>
      <c r="F122" t="str">
        <f>'IR2'!B62</f>
        <v>Technical support</v>
      </c>
    </row>
    <row r="123" spans="1:6" x14ac:dyDescent="0.25">
      <c r="A123" t="str">
        <f>'IR2'!K63</f>
        <v/>
      </c>
      <c r="B123">
        <f>'IR2'!L63</f>
        <v>0</v>
      </c>
      <c r="C123">
        <f>'IR2'!M63</f>
        <v>0</v>
      </c>
      <c r="D123" t="str">
        <f>'IR2'!N63</f>
        <v/>
      </c>
      <c r="E123" t="str">
        <f>'IR2'!A63</f>
        <v>IR2.4.4</v>
      </c>
      <c r="F123" t="str">
        <f>'IR2'!B63</f>
        <v>Space / facilities</v>
      </c>
    </row>
    <row r="124" spans="1:6" x14ac:dyDescent="0.25">
      <c r="A124" t="str">
        <f>'IR2'!K64</f>
        <v/>
      </c>
      <c r="B124">
        <f>'IR2'!L64</f>
        <v>0</v>
      </c>
      <c r="C124">
        <f>'IR2'!M64</f>
        <v>0</v>
      </c>
      <c r="D124" t="str">
        <f>'IR2'!N64</f>
        <v/>
      </c>
      <c r="E124" t="str">
        <f>'IR2'!A64</f>
        <v>IR2.4.5</v>
      </c>
      <c r="F124" t="str">
        <f>'IR2'!B64</f>
        <v>Tax Breaks</v>
      </c>
    </row>
    <row r="125" spans="1:6" x14ac:dyDescent="0.25">
      <c r="A125" t="str">
        <f>'IR2'!K65</f>
        <v/>
      </c>
      <c r="B125">
        <f>'IR2'!L65</f>
        <v>0</v>
      </c>
      <c r="C125">
        <f>'IR2'!M65</f>
        <v>0</v>
      </c>
      <c r="D125" t="str">
        <f>'IR2'!N65</f>
        <v/>
      </c>
      <c r="E125" t="str">
        <f>'IR2'!A65</f>
        <v>IR2.4.6</v>
      </c>
      <c r="F125" t="str">
        <f>'IR2'!B65</f>
        <v>Other</v>
      </c>
    </row>
    <row r="126" spans="1:6" x14ac:dyDescent="0.25">
      <c r="A126" t="str">
        <f>'IR2'!K66</f>
        <v/>
      </c>
      <c r="B126">
        <f>'IR2'!L66</f>
        <v>0</v>
      </c>
      <c r="C126">
        <f>'IR2'!M66</f>
        <v>0</v>
      </c>
      <c r="D126" t="str">
        <f>'IR2'!N66</f>
        <v/>
      </c>
      <c r="E126" t="str">
        <f>'IR2'!A66</f>
        <v>IR2.4.7</v>
      </c>
      <c r="F126" t="str">
        <f>'IR2'!B66</f>
        <v>Other</v>
      </c>
    </row>
    <row r="129" spans="1:6" s="180" customFormat="1" x14ac:dyDescent="0.25">
      <c r="E129" s="181" t="s">
        <v>37</v>
      </c>
    </row>
    <row r="130" spans="1:6" x14ac:dyDescent="0.25">
      <c r="A130" t="str">
        <f>'IR3'!J6</f>
        <v/>
      </c>
      <c r="B130">
        <f>'IR3'!K6</f>
        <v>0</v>
      </c>
      <c r="C130">
        <f>'IR3'!L6</f>
        <v>0</v>
      </c>
      <c r="D130" t="str">
        <f>'IR3'!M6</f>
        <v/>
      </c>
      <c r="E130" t="str">
        <f>'IR3'!A6</f>
        <v>IR3.1.1</v>
      </c>
      <c r="F130" t="str">
        <f>'IR3'!B6</f>
        <v>Existence of a RH/FP strategy</v>
      </c>
    </row>
    <row r="131" spans="1:6" x14ac:dyDescent="0.25">
      <c r="A131" t="str">
        <f>'IR3'!J7</f>
        <v/>
      </c>
      <c r="B131">
        <f>'IR3'!K7</f>
        <v>0</v>
      </c>
      <c r="C131">
        <f>'IR3'!L7</f>
        <v>0</v>
      </c>
      <c r="D131" t="str">
        <f>'IR3'!M7</f>
        <v/>
      </c>
      <c r="E131" t="str">
        <f>'IR3'!A7</f>
        <v>IR3.1.2</v>
      </c>
      <c r="F131" t="str">
        <f>'IR3'!B7</f>
        <v>Existence of national SRH/FP policies</v>
      </c>
    </row>
    <row r="132" spans="1:6" x14ac:dyDescent="0.25">
      <c r="A132" t="str">
        <f>'IR3'!J8</f>
        <v/>
      </c>
      <c r="B132">
        <f>'IR3'!K8</f>
        <v>0</v>
      </c>
      <c r="C132">
        <f>'IR3'!L8</f>
        <v>0</v>
      </c>
      <c r="D132" t="str">
        <f>'IR3'!M8</f>
        <v/>
      </c>
      <c r="E132" t="str">
        <f>'IR3'!A8</f>
        <v>IR3.1.3</v>
      </c>
      <c r="F132" t="str">
        <f>'IR3'!B8</f>
        <v>Existence of RH guidelines</v>
      </c>
    </row>
    <row r="133" spans="1:6" x14ac:dyDescent="0.25">
      <c r="A133" t="str">
        <f>'IR3'!J9</f>
        <v/>
      </c>
      <c r="B133" t="str">
        <f>'IR3'!K9</f>
        <v/>
      </c>
      <c r="C133" t="str">
        <f>'IR3'!L9</f>
        <v/>
      </c>
      <c r="D133" t="str">
        <f>'IR3'!M9</f>
        <v/>
      </c>
      <c r="E133" t="str">
        <f>'IR3'!A9</f>
        <v>IR3.1.4</v>
      </c>
      <c r="F133" t="str">
        <f>'IR3'!B9</f>
        <v>Do the plans/policies promote access?</v>
      </c>
    </row>
    <row r="134" spans="1:6" x14ac:dyDescent="0.25">
      <c r="A134" t="str">
        <f>'IR3'!J10</f>
        <v/>
      </c>
      <c r="B134" t="str">
        <f>'IR3'!K10</f>
        <v/>
      </c>
      <c r="C134" t="str">
        <f>'IR3'!L10</f>
        <v/>
      </c>
      <c r="D134" t="str">
        <f>'IR3'!M10</f>
        <v/>
      </c>
      <c r="E134" t="str">
        <f>'IR3'!A10</f>
        <v>IR3.1.5</v>
      </c>
      <c r="F134" t="str">
        <f>'IR3'!B10</f>
        <v>Do the plans/policies promote quality?</v>
      </c>
    </row>
    <row r="135" spans="1:6" x14ac:dyDescent="0.25">
      <c r="A135">
        <f>'IR3'!J11</f>
        <v>0</v>
      </c>
      <c r="B135">
        <f>'IR3'!K11</f>
        <v>0</v>
      </c>
      <c r="C135">
        <f>'IR3'!L11</f>
        <v>0</v>
      </c>
      <c r="D135">
        <f>'IR3'!M11</f>
        <v>0</v>
      </c>
      <c r="E135" t="str">
        <f>'IR3'!A11</f>
        <v>IR3.2:  Existence of national or subnational policies or strategic plans that promote access to family planning services and information for underserved populations</v>
      </c>
      <c r="F135">
        <f>'IR3'!B11</f>
        <v>0</v>
      </c>
    </row>
    <row r="136" spans="1:6" x14ac:dyDescent="0.25">
      <c r="A136" t="str">
        <f>'IR3'!J12</f>
        <v/>
      </c>
      <c r="B136">
        <f>'IR3'!K12</f>
        <v>0</v>
      </c>
      <c r="C136">
        <f>'IR3'!L12</f>
        <v>0</v>
      </c>
      <c r="D136" t="str">
        <f>'IR3'!M12</f>
        <v/>
      </c>
      <c r="E136" t="str">
        <f>'IR3'!A12</f>
        <v>IR3.2.1</v>
      </c>
      <c r="F136" t="str">
        <f>'IR3'!B12</f>
        <v>Existence of a RH/FP strategy</v>
      </c>
    </row>
    <row r="137" spans="1:6" x14ac:dyDescent="0.25">
      <c r="A137" t="str">
        <f>'IR3'!J13</f>
        <v/>
      </c>
      <c r="B137">
        <f>'IR3'!K13</f>
        <v>0</v>
      </c>
      <c r="C137">
        <f>'IR3'!L13</f>
        <v>0</v>
      </c>
      <c r="D137" t="str">
        <f>'IR3'!M13</f>
        <v/>
      </c>
      <c r="E137" t="str">
        <f>'IR3'!A13</f>
        <v>IR3.2.2</v>
      </c>
      <c r="F137" t="str">
        <f>'IR3'!B13</f>
        <v>Existence of national SRH/FP policies</v>
      </c>
    </row>
    <row r="138" spans="1:6" x14ac:dyDescent="0.25">
      <c r="A138" t="str">
        <f>'IR3'!J14</f>
        <v/>
      </c>
      <c r="B138">
        <f>'IR3'!K14</f>
        <v>0</v>
      </c>
      <c r="C138">
        <f>'IR3'!L14</f>
        <v>0</v>
      </c>
      <c r="D138" t="str">
        <f>'IR3'!M14</f>
        <v/>
      </c>
      <c r="E138" t="str">
        <f>'IR3'!A14</f>
        <v>IR3.2.3</v>
      </c>
      <c r="F138" t="str">
        <f>'IR3'!B14</f>
        <v>Existence of RH guidance documents</v>
      </c>
    </row>
    <row r="139" spans="1:6" x14ac:dyDescent="0.25">
      <c r="A139" t="str">
        <f>'IR3'!J15</f>
        <v/>
      </c>
      <c r="B139" t="str">
        <f>'IR3'!K15</f>
        <v/>
      </c>
      <c r="C139" t="str">
        <f>'IR3'!L15</f>
        <v/>
      </c>
      <c r="D139" t="str">
        <f>'IR3'!M15</f>
        <v/>
      </c>
      <c r="E139" t="str">
        <f>'IR3'!A15</f>
        <v>IR3.2.4</v>
      </c>
      <c r="F139" t="str">
        <f>'IR3'!B15</f>
        <v>Do the plans/policies promote access?</v>
      </c>
    </row>
    <row r="140" spans="1:6" x14ac:dyDescent="0.25">
      <c r="A140" t="str">
        <f>'IR3'!J16</f>
        <v/>
      </c>
      <c r="B140" t="str">
        <f>'IR3'!K16</f>
        <v/>
      </c>
      <c r="C140" t="str">
        <f>'IR3'!L16</f>
        <v/>
      </c>
      <c r="D140" t="str">
        <f>'IR3'!M16</f>
        <v/>
      </c>
      <c r="E140" t="str">
        <f>'IR3'!A16</f>
        <v>IR3.2.5</v>
      </c>
      <c r="F140" t="str">
        <f>'IR3'!B16</f>
        <v>Do the plans/policies promote quality?</v>
      </c>
    </row>
    <row r="141" spans="1:6" x14ac:dyDescent="0.25">
      <c r="A141" t="str">
        <f>'IR3'!J17</f>
        <v/>
      </c>
      <c r="B141" t="str">
        <f>'IR3'!K17</f>
        <v/>
      </c>
      <c r="C141" t="str">
        <f>'IR3'!L17</f>
        <v/>
      </c>
      <c r="D141" t="str">
        <f>'IR3'!M17</f>
        <v/>
      </c>
      <c r="E141" t="str">
        <f>'IR3'!A17</f>
        <v>IR3.2.6</v>
      </c>
      <c r="F141" t="str">
        <f>'IR3'!B17</f>
        <v>Do the plans address FP needs of youth?</v>
      </c>
    </row>
    <row r="142" spans="1:6" x14ac:dyDescent="0.25">
      <c r="A142" t="str">
        <f>'IR3'!J18</f>
        <v/>
      </c>
      <c r="B142" t="str">
        <f>'IR3'!K18</f>
        <v/>
      </c>
      <c r="C142" t="str">
        <f>'IR3'!L18</f>
        <v/>
      </c>
      <c r="D142" t="str">
        <f>'IR3'!M18</f>
        <v/>
      </c>
      <c r="E142" t="str">
        <f>'IR3'!A18</f>
        <v>IR3.2.7</v>
      </c>
      <c r="F142" t="str">
        <f>'IR3'!B18</f>
        <v>Do plans outline / address male involvement in FP?</v>
      </c>
    </row>
    <row r="143" spans="1:6" x14ac:dyDescent="0.25">
      <c r="A143" t="str">
        <f>'IR3'!J19</f>
        <v/>
      </c>
      <c r="B143" t="str">
        <f>'IR3'!K19</f>
        <v/>
      </c>
      <c r="C143" t="str">
        <f>'IR3'!L19</f>
        <v/>
      </c>
      <c r="D143" t="str">
        <f>'IR3'!M19</f>
        <v/>
      </c>
      <c r="E143" t="str">
        <f>'IR3'!A19</f>
        <v>IR3.2.8</v>
      </c>
      <c r="F143" t="str">
        <f>'IR3'!B19</f>
        <v>Do the plans address another important underserved population?</v>
      </c>
    </row>
    <row r="144" spans="1:6" x14ac:dyDescent="0.25">
      <c r="A144" t="str">
        <f>'IR3'!J20</f>
        <v/>
      </c>
      <c r="B144" t="str">
        <f>'IR3'!K20</f>
        <v/>
      </c>
      <c r="C144" t="str">
        <f>'IR3'!L20</f>
        <v/>
      </c>
      <c r="D144" t="str">
        <f>'IR3'!M20</f>
        <v/>
      </c>
      <c r="E144" t="str">
        <f>'IR3'!A20</f>
        <v>IR3.2.9</v>
      </c>
      <c r="F144" t="str">
        <f>'IR3'!B20</f>
        <v>Do the plans address another important underserved population?</v>
      </c>
    </row>
    <row r="145" spans="1:6" x14ac:dyDescent="0.25">
      <c r="A145">
        <f>'IR3'!J21</f>
        <v>0</v>
      </c>
      <c r="B145">
        <f>'IR3'!K21</f>
        <v>0</v>
      </c>
      <c r="C145">
        <f>'IR3'!L21</f>
        <v>0</v>
      </c>
      <c r="D145">
        <f>'IR3'!M21</f>
        <v>0</v>
      </c>
      <c r="E145" t="str">
        <f>'IR3'!A21</f>
        <v xml:space="preserve">IR3.3: Documentation of instances in which a formal implementation or operational directive or plan is issued to accompany a national or subnational FP policy </v>
      </c>
      <c r="F145">
        <f>'IR3'!B21</f>
        <v>0</v>
      </c>
    </row>
    <row r="146" spans="1:6" x14ac:dyDescent="0.25">
      <c r="A146" t="str">
        <f>'IR3'!J22</f>
        <v/>
      </c>
      <c r="B146" t="str">
        <f>'IR3'!K22</f>
        <v/>
      </c>
      <c r="C146" t="str">
        <f>'IR3'!L22</f>
        <v/>
      </c>
      <c r="D146" t="str">
        <f>'IR3'!M22</f>
        <v/>
      </c>
      <c r="E146" t="str">
        <f>'IR3'!A22</f>
        <v>IR3.3.1</v>
      </c>
      <c r="F146" t="str">
        <f>'IR3'!B22</f>
        <v>Do policies/laws have implementation plans?</v>
      </c>
    </row>
    <row r="147" spans="1:6" x14ac:dyDescent="0.25">
      <c r="A147" t="str">
        <f>'IR3'!J23</f>
        <v/>
      </c>
      <c r="B147">
        <f>'IR3'!K23</f>
        <v>0</v>
      </c>
      <c r="C147">
        <f>'IR3'!L23</f>
        <v>0</v>
      </c>
      <c r="D147" t="str">
        <f>'IR3'!M23</f>
        <v/>
      </c>
      <c r="E147" t="str">
        <f>'IR3'!A23</f>
        <v>IR3.3.2</v>
      </c>
      <c r="F147" t="str">
        <f>'IR3'!B23</f>
        <v>Are the implementation plans costed?</v>
      </c>
    </row>
    <row r="148" spans="1:6" x14ac:dyDescent="0.25">
      <c r="A148" t="str">
        <f>'IR3'!J24</f>
        <v/>
      </c>
      <c r="B148" t="str">
        <f>'IR3'!K24</f>
        <v/>
      </c>
      <c r="C148" t="str">
        <f>'IR3'!L24</f>
        <v/>
      </c>
      <c r="D148" t="str">
        <f>'IR3'!M24</f>
        <v/>
      </c>
      <c r="E148" t="str">
        <f>'IR3'!A24</f>
        <v>IR3.3.3</v>
      </c>
      <c r="F148" t="str">
        <f>'IR3'!B24</f>
        <v>Are the implementation plans complete – meaning do they cover every aspect of the policy or law?</v>
      </c>
    </row>
    <row r="149" spans="1:6" x14ac:dyDescent="0.25">
      <c r="A149">
        <f>'IR3'!J25</f>
        <v>0</v>
      </c>
      <c r="B149">
        <f>'IR3'!K25</f>
        <v>0</v>
      </c>
      <c r="C149">
        <f>'IR3'!L25</f>
        <v>0</v>
      </c>
      <c r="D149">
        <f>'IR3'!M25</f>
        <v>0</v>
      </c>
      <c r="E149" t="str">
        <f>'IR3'!A25</f>
        <v>IR3.4:  Evidence that policy barriers to access to family planning services and information have been identified, and/or removed</v>
      </c>
      <c r="F149">
        <f>'IR3'!B25</f>
        <v>0</v>
      </c>
    </row>
    <row r="150" spans="1:6" x14ac:dyDescent="0.25">
      <c r="A150" t="str">
        <f>'IR3'!J26</f>
        <v/>
      </c>
      <c r="B150">
        <f>'IR3'!K26</f>
        <v>0</v>
      </c>
      <c r="C150">
        <f>'IR3'!L26</f>
        <v>0</v>
      </c>
      <c r="D150" t="str">
        <f>'IR3'!M26</f>
        <v/>
      </c>
      <c r="E150" t="str">
        <f>'IR3'!A26</f>
        <v>IR3.4.1</v>
      </c>
      <c r="F150" t="str">
        <f>'IR3'!B26</f>
        <v>Have policy barriers been identified?</v>
      </c>
    </row>
    <row r="151" spans="1:6" x14ac:dyDescent="0.25">
      <c r="A151" t="str">
        <f>'IR3'!J27</f>
        <v/>
      </c>
      <c r="B151" t="str">
        <f>'IR3'!K27</f>
        <v/>
      </c>
      <c r="C151" t="str">
        <f>'IR3'!L27</f>
        <v/>
      </c>
      <c r="D151" t="str">
        <f>'IR3'!M27</f>
        <v/>
      </c>
      <c r="E151" t="str">
        <f>'IR3'!A27</f>
        <v>IR3.4.2</v>
      </c>
      <c r="F151" t="str">
        <f>'IR3'!B27</f>
        <v>Have attempts been made to address policy barriers?</v>
      </c>
    </row>
    <row r="152" spans="1:6" x14ac:dyDescent="0.25">
      <c r="A152" t="str">
        <f>'IR3'!J28</f>
        <v/>
      </c>
      <c r="B152" t="str">
        <f>'IR3'!K28</f>
        <v/>
      </c>
      <c r="C152" t="str">
        <f>'IR3'!L28</f>
        <v/>
      </c>
      <c r="D152" t="str">
        <f>'IR3'!M28</f>
        <v/>
      </c>
      <c r="E152" t="str">
        <f>'IR3'!A28</f>
        <v>IR3.4.3</v>
      </c>
      <c r="F152" t="str">
        <f>'IR3'!B28</f>
        <v>Have policy barriers been removed?</v>
      </c>
    </row>
    <row r="153" spans="1:6" x14ac:dyDescent="0.25">
      <c r="A153" t="str">
        <f>'IR3'!J29</f>
        <v/>
      </c>
      <c r="B153" t="str">
        <f>'IR3'!K29</f>
        <v/>
      </c>
      <c r="C153" t="str">
        <f>'IR3'!L29</f>
        <v/>
      </c>
      <c r="D153" t="str">
        <f>'IR3'!M29</f>
        <v/>
      </c>
      <c r="E153" t="str">
        <f>'IR3'!A29</f>
        <v>IR3.4.4</v>
      </c>
      <c r="F153" t="str">
        <f>'IR3'!B29</f>
        <v>Are there additional barriers which need to be addressed?</v>
      </c>
    </row>
    <row r="154" spans="1:6" x14ac:dyDescent="0.25">
      <c r="A154">
        <f>'IR3'!J30</f>
        <v>0</v>
      </c>
      <c r="B154">
        <f>'IR3'!K30</f>
        <v>0</v>
      </c>
      <c r="C154">
        <f>'IR3'!L30</f>
        <v>0</v>
      </c>
      <c r="D154">
        <f>'IR3'!M30</f>
        <v>0</v>
      </c>
      <c r="E154" t="str">
        <f>'IR3'!A30</f>
        <v>IR3.5:  Evidence of the implementation of policies that promote family planning services  and information</v>
      </c>
      <c r="F154">
        <f>'IR3'!B30</f>
        <v>0</v>
      </c>
    </row>
    <row r="155" spans="1:6" x14ac:dyDescent="0.25">
      <c r="A155">
        <f>'IR3'!J31</f>
        <v>0</v>
      </c>
      <c r="B155">
        <f>'IR3'!K31</f>
        <v>0</v>
      </c>
      <c r="C155">
        <f>'IR3'!L31</f>
        <v>0</v>
      </c>
      <c r="D155">
        <f>'IR3'!M31</f>
        <v>0</v>
      </c>
      <c r="E155">
        <f>'IR3'!A31</f>
        <v>0</v>
      </c>
      <c r="F155" t="str">
        <f>'IR3'!B31</f>
        <v>Costed action/implementation plan developed</v>
      </c>
    </row>
    <row r="156" spans="1:6" x14ac:dyDescent="0.25">
      <c r="A156">
        <f>'IR3'!J32</f>
        <v>0</v>
      </c>
      <c r="B156">
        <f>'IR3'!K32</f>
        <v>0</v>
      </c>
      <c r="C156">
        <f>'IR3'!L32</f>
        <v>0</v>
      </c>
      <c r="D156">
        <f>'IR3'!M32</f>
        <v>0</v>
      </c>
      <c r="E156">
        <f>'IR3'!A32</f>
        <v>0</v>
      </c>
      <c r="F156" t="str">
        <f>'IR3'!B32</f>
        <v>Are there dissemination, awareness raising and education activities to promote the policy?</v>
      </c>
    </row>
    <row r="157" spans="1:6" x14ac:dyDescent="0.25">
      <c r="A157" t="str">
        <f>'IR3'!J33</f>
        <v/>
      </c>
      <c r="B157" t="str">
        <f>'IR3'!K33</f>
        <v/>
      </c>
      <c r="C157" t="str">
        <f>'IR3'!L33</f>
        <v/>
      </c>
      <c r="D157" t="str">
        <f>'IR3'!M33</f>
        <v/>
      </c>
      <c r="E157" t="str">
        <f>'IR3'!A33</f>
        <v>IR3.5.1</v>
      </c>
      <c r="F157" t="str">
        <f>'IR3'!B33</f>
        <v>At the national level</v>
      </c>
    </row>
    <row r="158" spans="1:6" x14ac:dyDescent="0.25">
      <c r="A158" t="str">
        <f>'IR3'!J34</f>
        <v/>
      </c>
      <c r="B158" t="str">
        <f>'IR3'!K34</f>
        <v/>
      </c>
      <c r="C158" t="str">
        <f>'IR3'!L34</f>
        <v/>
      </c>
      <c r="D158" t="str">
        <f>'IR3'!M34</f>
        <v/>
      </c>
      <c r="E158" t="str">
        <f>'IR3'!A34</f>
        <v>IR3.5.2</v>
      </c>
      <c r="F158" t="str">
        <f>'IR3'!B34</f>
        <v>At the subnational level</v>
      </c>
    </row>
    <row r="159" spans="1:6" x14ac:dyDescent="0.25">
      <c r="A159" t="str">
        <f>'IR3'!J35</f>
        <v/>
      </c>
      <c r="B159" t="str">
        <f>'IR3'!K35</f>
        <v/>
      </c>
      <c r="C159" t="str">
        <f>'IR3'!L35</f>
        <v/>
      </c>
      <c r="D159" t="str">
        <f>'IR3'!M35</f>
        <v/>
      </c>
      <c r="E159" t="str">
        <f>'IR3'!A35</f>
        <v>IR3.5.3</v>
      </c>
      <c r="F159" t="str">
        <f>'IR3'!B35</f>
        <v>Have activities from the costed implementation plan been carried out in support of the policy?</v>
      </c>
    </row>
    <row r="160" spans="1:6" x14ac:dyDescent="0.25">
      <c r="A160" t="str">
        <f>'IR3'!J36</f>
        <v/>
      </c>
      <c r="B160" t="str">
        <f>'IR3'!K36</f>
        <v/>
      </c>
      <c r="C160" t="str">
        <f>'IR3'!L36</f>
        <v/>
      </c>
      <c r="D160" t="str">
        <f>'IR3'!M36</f>
        <v/>
      </c>
      <c r="E160" t="str">
        <f>'IR3'!A36</f>
        <v>IR3.5.4</v>
      </c>
      <c r="F160" t="str">
        <f>'IR3'!B36</f>
        <v>Evidence of FP policy incorporated by sub-national levels</v>
      </c>
    </row>
    <row r="161" spans="1:6" x14ac:dyDescent="0.25">
      <c r="A161" t="str">
        <f>'IR3'!J37</f>
        <v/>
      </c>
      <c r="B161">
        <f>'IR3'!K37</f>
        <v>0</v>
      </c>
      <c r="C161">
        <f>'IR3'!L37</f>
        <v>0</v>
      </c>
      <c r="D161" t="str">
        <f>'IR3'!M37</f>
        <v/>
      </c>
      <c r="E161" t="str">
        <f>'IR3'!A37</f>
        <v>IR3.5.5</v>
      </c>
      <c r="F161" t="str">
        <f>'IR3'!B37</f>
        <v>Are there accountability measures and/or a monitoring plan for implementation of the policy?</v>
      </c>
    </row>
    <row r="166" spans="1:6" s="180" customFormat="1" x14ac:dyDescent="0.25">
      <c r="E166" s="181" t="s">
        <v>50</v>
      </c>
    </row>
    <row r="167" spans="1:6" x14ac:dyDescent="0.25">
      <c r="A167" t="str">
        <f>'IR4'!J6</f>
        <v/>
      </c>
      <c r="B167" t="str">
        <f>'IR4'!K6</f>
        <v/>
      </c>
      <c r="C167" t="str">
        <f>'IR4'!L6</f>
        <v/>
      </c>
      <c r="D167" t="str">
        <f>'IR4'!M6</f>
        <v/>
      </c>
      <c r="E167" t="str">
        <f>'IR4'!A6</f>
        <v>IR4.1.1</v>
      </c>
      <c r="F167" t="str">
        <f>'IR4'!B6</f>
        <v>Evidence of data used to set RH/FP strategy</v>
      </c>
    </row>
    <row r="168" spans="1:6" x14ac:dyDescent="0.25">
      <c r="A168" t="str">
        <f>'IR4'!J7</f>
        <v/>
      </c>
      <c r="B168" t="str">
        <f>'IR4'!K7</f>
        <v/>
      </c>
      <c r="C168" t="str">
        <f>'IR4'!L7</f>
        <v/>
      </c>
      <c r="D168" t="str">
        <f>'IR4'!M7</f>
        <v/>
      </c>
      <c r="E168" t="str">
        <f>'IR4'!A7</f>
        <v>IR4.1.2</v>
      </c>
      <c r="F168" t="str">
        <f>'IR4'!B7</f>
        <v>Evidence of data used  in creation of national SRH/FP policies</v>
      </c>
    </row>
    <row r="169" spans="1:6" x14ac:dyDescent="0.25">
      <c r="A169" t="str">
        <f>'IR4'!J8</f>
        <v/>
      </c>
      <c r="B169" t="str">
        <f>'IR4'!K8</f>
        <v/>
      </c>
      <c r="C169" t="str">
        <f>'IR4'!L8</f>
        <v/>
      </c>
      <c r="D169" t="str">
        <f>'IR4'!M8</f>
        <v/>
      </c>
      <c r="E169" t="str">
        <f>'IR4'!A8</f>
        <v>IR4.1.3</v>
      </c>
      <c r="F169" t="str">
        <f>'IR4'!B8</f>
        <v>Evidence of data used  in creation of RH guidelines</v>
      </c>
    </row>
    <row r="170" spans="1:6" x14ac:dyDescent="0.25">
      <c r="A170" t="str">
        <f>'IR4'!J9</f>
        <v/>
      </c>
      <c r="B170" t="str">
        <f>'IR4'!K9</f>
        <v/>
      </c>
      <c r="C170" t="str">
        <f>'IR4'!L9</f>
        <v/>
      </c>
      <c r="D170" t="str">
        <f>'IR4'!M9</f>
        <v/>
      </c>
      <c r="E170" t="str">
        <f>'IR4'!A9</f>
        <v>IR4.1.4</v>
      </c>
      <c r="F170" t="str">
        <f>'IR4'!B9</f>
        <v>Evidence of costing data used in creation of RH/FP policy implementation plan</v>
      </c>
    </row>
    <row r="171" spans="1:6" x14ac:dyDescent="0.25">
      <c r="A171" t="str">
        <f>'IR4'!J10</f>
        <v/>
      </c>
      <c r="B171" t="str">
        <f>'IR4'!K10</f>
        <v/>
      </c>
      <c r="C171" t="str">
        <f>'IR4'!L10</f>
        <v/>
      </c>
      <c r="D171" t="str">
        <f>'IR4'!M10</f>
        <v/>
      </c>
      <c r="E171" t="str">
        <f>'IR4'!A10</f>
        <v>IR4.1.5</v>
      </c>
      <c r="F171" t="str">
        <f>'IR4'!B10</f>
        <v>Evidence of data used in creation of advocacy messages</v>
      </c>
    </row>
    <row r="172" spans="1:6" x14ac:dyDescent="0.25">
      <c r="A172" t="str">
        <f>'IR4'!J11</f>
        <v/>
      </c>
      <c r="B172" t="str">
        <f>'IR4'!K11</f>
        <v/>
      </c>
      <c r="C172" t="str">
        <f>'IR4'!L11</f>
        <v/>
      </c>
      <c r="D172" t="str">
        <f>'IR4'!M11</f>
        <v/>
      </c>
      <c r="E172" t="str">
        <f>'IR4'!A11</f>
        <v>IR4.1.6</v>
      </c>
      <c r="F172" t="str">
        <f>'IR4'!B11</f>
        <v>Other example of data use for RH/FP?</v>
      </c>
    </row>
    <row r="173" spans="1:6" x14ac:dyDescent="0.25">
      <c r="A173" t="str">
        <f>'IR4'!J12</f>
        <v/>
      </c>
      <c r="B173" t="str">
        <f>'IR4'!K12</f>
        <v/>
      </c>
      <c r="C173" t="str">
        <f>'IR4'!L12</f>
        <v/>
      </c>
      <c r="D173" t="str">
        <f>'IR4'!M12</f>
        <v/>
      </c>
      <c r="E173" t="str">
        <f>'IR4'!A12</f>
        <v>IR4.1.7</v>
      </c>
      <c r="F173" t="str">
        <f>'IR4'!B12</f>
        <v>Other example of data use for RH/FP?</v>
      </c>
    </row>
    <row r="174" spans="1:6" x14ac:dyDescent="0.25">
      <c r="A174">
        <f>'IR4'!J13</f>
        <v>0</v>
      </c>
      <c r="B174">
        <f>'IR4'!K13</f>
        <v>0</v>
      </c>
      <c r="C174">
        <f>'IR4'!L13</f>
        <v>0</v>
      </c>
      <c r="D174">
        <f>'IR4'!M13</f>
        <v>0</v>
      </c>
      <c r="E174" t="str">
        <f>'IR4'!A13</f>
        <v>IR4.2:  Evidence of international family planning best practices incorporated into national health standards</v>
      </c>
      <c r="F174">
        <f>'IR4'!B13</f>
        <v>0</v>
      </c>
    </row>
    <row r="175" spans="1:6" x14ac:dyDescent="0.25">
      <c r="A175" t="str">
        <f>'IR4'!J14</f>
        <v/>
      </c>
      <c r="B175">
        <f>'IR4'!K14</f>
        <v>0</v>
      </c>
      <c r="C175">
        <f>'IR4'!L14</f>
        <v>0</v>
      </c>
      <c r="D175" t="str">
        <f>'IR4'!M14</f>
        <v/>
      </c>
      <c r="E175" t="str">
        <f>'IR4'!A14</f>
        <v>IR4.2.1</v>
      </c>
      <c r="F175" t="str">
        <f>'IR4'!B14</f>
        <v>Do current national health standards exist?</v>
      </c>
    </row>
    <row r="176" spans="1:6" x14ac:dyDescent="0.25">
      <c r="A176">
        <f>'IR4'!J15</f>
        <v>0</v>
      </c>
      <c r="B176">
        <f>'IR4'!K15</f>
        <v>0</v>
      </c>
      <c r="C176">
        <f>'IR4'!L15</f>
        <v>0</v>
      </c>
      <c r="D176">
        <f>'IR4'!M15</f>
        <v>0</v>
      </c>
      <c r="E176">
        <f>'IR4'!A15</f>
        <v>0</v>
      </c>
      <c r="F176" t="str">
        <f>'IR4'!B15</f>
        <v>Do the national standards:</v>
      </c>
    </row>
    <row r="177" spans="1:6" x14ac:dyDescent="0.25">
      <c r="A177" t="str">
        <f>'IR4'!J16</f>
        <v/>
      </c>
      <c r="B177" t="str">
        <f>'IR4'!K16</f>
        <v/>
      </c>
      <c r="C177" t="str">
        <f>'IR4'!L16</f>
        <v/>
      </c>
      <c r="D177" t="str">
        <f>'IR4'!M16</f>
        <v/>
      </c>
      <c r="E177" t="str">
        <f>'IR4'!A16</f>
        <v>IR4.2.2</v>
      </c>
      <c r="F177" t="str">
        <f>'IR4'!B16</f>
        <v>ensure contraceptive choice by making a wide range of family planning methods available?</v>
      </c>
    </row>
    <row r="178" spans="1:6" x14ac:dyDescent="0.25">
      <c r="A178" t="str">
        <f>'IR4'!J17</f>
        <v/>
      </c>
      <c r="B178" t="str">
        <f>'IR4'!K17</f>
        <v/>
      </c>
      <c r="C178" t="str">
        <f>'IR4'!L17</f>
        <v/>
      </c>
      <c r="D178" t="str">
        <f>'IR4'!M17</f>
        <v/>
      </c>
      <c r="E178" t="str">
        <f>'IR4'!A17</f>
        <v>IR4.2.3</v>
      </c>
      <c r="F178" t="str">
        <f>'IR4'!B17</f>
        <v>train, equip, and support community health workers (CHWs) to provide a wide range of family planning methods?</v>
      </c>
    </row>
    <row r="179" spans="1:6" x14ac:dyDescent="0.25">
      <c r="A179" t="str">
        <f>'IR4'!J18</f>
        <v/>
      </c>
      <c r="B179" t="str">
        <f>'IR4'!K18</f>
        <v/>
      </c>
      <c r="C179" t="str">
        <f>'IR4'!L18</f>
        <v/>
      </c>
      <c r="D179" t="str">
        <f>'IR4'!M18</f>
        <v/>
      </c>
      <c r="E179" t="str">
        <f>'IR4'!A18</f>
        <v>IR4.2.4</v>
      </c>
      <c r="F179" t="str">
        <f>'IR4'!B18</f>
        <v>provide family planning counseling and services at the same time and location where women receive services related to spontaneous or induced abortion?</v>
      </c>
    </row>
    <row r="180" spans="1:6" x14ac:dyDescent="0.25">
      <c r="A180" t="str">
        <f>'IR4'!J19</f>
        <v/>
      </c>
      <c r="B180" t="str">
        <f>'IR4'!K19</f>
        <v/>
      </c>
      <c r="C180" t="str">
        <f>'IR4'!L19</f>
        <v/>
      </c>
      <c r="D180" t="str">
        <f>'IR4'!M19</f>
        <v/>
      </c>
      <c r="E180" t="str">
        <f>'IR4'!A19</f>
        <v>IR4.2.5</v>
      </c>
      <c r="F180" t="str">
        <f>'IR4'!B19</f>
        <v>support distribution of a wide range of family planning methods and promotion of healthy contraceptive behaviors through social marketing?</v>
      </c>
    </row>
    <row r="181" spans="1:6" x14ac:dyDescent="0.25">
      <c r="A181" t="str">
        <f>'IR4'!J20</f>
        <v/>
      </c>
      <c r="B181" t="str">
        <f>'IR4'!K20</f>
        <v/>
      </c>
      <c r="C181" t="str">
        <f>'IR4'!L20</f>
        <v/>
      </c>
      <c r="D181" t="str">
        <f>'IR4'!M20</f>
        <v/>
      </c>
      <c r="E181" t="str">
        <f>'IR4'!A20</f>
        <v>IR4.2.6</v>
      </c>
      <c r="F181" t="str">
        <f>'IR4'!B20</f>
        <v>provide a wide range of family planning methods through mobile outreach services?</v>
      </c>
    </row>
    <row r="182" spans="1:6" x14ac:dyDescent="0.25">
      <c r="A182" t="str">
        <f>'IR4'!J21</f>
        <v/>
      </c>
      <c r="B182" t="str">
        <f>'IR4'!K21</f>
        <v/>
      </c>
      <c r="C182" t="str">
        <f>'IR4'!L21</f>
        <v/>
      </c>
      <c r="D182" t="str">
        <f>'IR4'!M21</f>
        <v/>
      </c>
      <c r="E182" t="str">
        <f>'IR4'!A21</f>
        <v>IR4.2.7</v>
      </c>
      <c r="F182" t="str">
        <f>'IR4'!B21</f>
        <v xml:space="preserve">train and support pharmacists and drug shop keepers to provide a wide range of family planning methods? </v>
      </c>
    </row>
    <row r="183" spans="1:6" x14ac:dyDescent="0.25">
      <c r="A183" t="str">
        <f>'IR4'!J22</f>
        <v/>
      </c>
      <c r="B183" t="str">
        <f>'IR4'!K22</f>
        <v/>
      </c>
      <c r="C183" t="str">
        <f>'IR4'!L22</f>
        <v/>
      </c>
      <c r="D183" t="str">
        <f>'IR4'!M22</f>
        <v/>
      </c>
      <c r="E183" t="str">
        <f>'IR4'!A22</f>
        <v>IR4.2.8</v>
      </c>
      <c r="F183" t="str">
        <f>'IR4'!B22</f>
        <v>offer family planning services to postpartum women (up to 12 months after birth), such as screening women during routine child immunization contacts?</v>
      </c>
    </row>
    <row r="184" spans="1:6" x14ac:dyDescent="0.25">
      <c r="A184">
        <f>'IR4'!J23</f>
        <v>0</v>
      </c>
      <c r="B184">
        <f>'IR4'!K23</f>
        <v>0</v>
      </c>
      <c r="C184">
        <f>'IR4'!L23</f>
        <v>0</v>
      </c>
      <c r="D184">
        <f>'IR4'!M23</f>
        <v>0</v>
      </c>
      <c r="E184" t="str">
        <f>'IR4'!A23</f>
        <v>IR4.3: Evidence of a defined and funded research agenda in family planning</v>
      </c>
      <c r="F184">
        <f>'IR4'!B23</f>
        <v>0</v>
      </c>
    </row>
    <row r="185" spans="1:6" x14ac:dyDescent="0.25">
      <c r="A185" t="str">
        <f>'IR4'!J24</f>
        <v/>
      </c>
      <c r="B185" t="str">
        <f>'IR4'!K24</f>
        <v/>
      </c>
      <c r="C185" t="str">
        <f>'IR4'!L24</f>
        <v/>
      </c>
      <c r="D185" t="str">
        <f>'IR4'!M24</f>
        <v/>
      </c>
      <c r="E185" t="str">
        <f>'IR4'!A24</f>
        <v>IR4.3.1</v>
      </c>
      <c r="F185" t="str">
        <f>'IR4'!B24</f>
        <v>Is there a national research agenda for FP?</v>
      </c>
    </row>
    <row r="186" spans="1:6" x14ac:dyDescent="0.25">
      <c r="A186" t="str">
        <f>'IR4'!J25</f>
        <v/>
      </c>
      <c r="B186" t="str">
        <f>'IR4'!K25</f>
        <v/>
      </c>
      <c r="C186" t="str">
        <f>'IR4'!L25</f>
        <v/>
      </c>
      <c r="D186" t="str">
        <f>'IR4'!M25</f>
        <v/>
      </c>
      <c r="E186" t="str">
        <f>'IR4'!A25</f>
        <v>IR4.3.2</v>
      </c>
      <c r="F186" t="str">
        <f>'IR4'!B25</f>
        <v>Is there funding allocated to implement this research agenda?</v>
      </c>
    </row>
    <row r="187" spans="1:6" x14ac:dyDescent="0.25">
      <c r="A187" t="str">
        <f>'IR4'!J26</f>
        <v/>
      </c>
      <c r="B187" t="str">
        <f>'IR4'!K26</f>
        <v/>
      </c>
      <c r="C187" t="str">
        <f>'IR4'!L26</f>
        <v/>
      </c>
      <c r="D187" t="str">
        <f>'IR4'!M26</f>
        <v/>
      </c>
      <c r="E187" t="str">
        <f>'IR4'!A26</f>
        <v>IR4.3.3</v>
      </c>
      <c r="F187" t="str">
        <f>'IR4'!B26</f>
        <v>Are there currently any research projects ongoing from this agenda?</v>
      </c>
    </row>
    <row r="188" spans="1:6" x14ac:dyDescent="0.25">
      <c r="A188" t="str">
        <f>'IR4'!J27</f>
        <v/>
      </c>
      <c r="B188">
        <f>'IR4'!K27</f>
        <v>0</v>
      </c>
      <c r="C188">
        <f>'IR4'!L27</f>
        <v>0</v>
      </c>
      <c r="D188" t="str">
        <f>'IR4'!M27</f>
        <v/>
      </c>
      <c r="E188" t="str">
        <f>'IR4'!A27</f>
        <v>IR4.3.4</v>
      </c>
      <c r="F188" t="str">
        <f>'IR4'!B27</f>
        <v>Were there any research projects from this agenda completed within the last year?</v>
      </c>
    </row>
    <row r="189" spans="1:6" x14ac:dyDescent="0.25">
      <c r="A189">
        <f>'IR4'!J28</f>
        <v>0</v>
      </c>
      <c r="B189">
        <f>'IR4'!K28</f>
        <v>0</v>
      </c>
      <c r="C189">
        <f>'IR4'!L28</f>
        <v>0</v>
      </c>
      <c r="D189">
        <f>'IR4'!M28</f>
        <v>0</v>
      </c>
      <c r="E189" t="str">
        <f>'IR4'!A28</f>
        <v xml:space="preserve">IR4.4: Evidence of in-country organizational technical capacity for the collection, analysis and communication of FP information </v>
      </c>
      <c r="F189">
        <f>'IR4'!B28</f>
        <v>0</v>
      </c>
    </row>
    <row r="190" spans="1:6" x14ac:dyDescent="0.25">
      <c r="A190">
        <f>'IR4'!J29</f>
        <v>0</v>
      </c>
      <c r="B190">
        <f>'IR4'!K29</f>
        <v>0</v>
      </c>
      <c r="C190">
        <f>'IR4'!L29</f>
        <v>0</v>
      </c>
      <c r="D190">
        <f>'IR4'!M29</f>
        <v>0</v>
      </c>
      <c r="E190">
        <f>'IR4'!A29</f>
        <v>0</v>
      </c>
      <c r="F190" t="str">
        <f>'IR4'!B29</f>
        <v>Does the ministry responsible for FP have staff with the knowledge needed to:</v>
      </c>
    </row>
    <row r="191" spans="1:6" x14ac:dyDescent="0.25">
      <c r="A191" t="str">
        <f>'IR4'!J30</f>
        <v/>
      </c>
      <c r="B191" t="str">
        <f>'IR4'!K30</f>
        <v/>
      </c>
      <c r="C191" t="str">
        <f>'IR4'!L30</f>
        <v/>
      </c>
      <c r="D191" t="str">
        <f>'IR4'!M30</f>
        <v/>
      </c>
      <c r="E191" t="str">
        <f>'IR4'!A30</f>
        <v>IR4.4.1</v>
      </c>
      <c r="F191" t="str">
        <f>'IR4'!B30</f>
        <v>Collect data</v>
      </c>
    </row>
    <row r="192" spans="1:6" x14ac:dyDescent="0.25">
      <c r="A192" t="str">
        <f>'IR4'!J31</f>
        <v/>
      </c>
      <c r="B192" t="str">
        <f>'IR4'!K31</f>
        <v/>
      </c>
      <c r="C192" t="str">
        <f>'IR4'!L31</f>
        <v/>
      </c>
      <c r="D192" t="str">
        <f>'IR4'!M31</f>
        <v/>
      </c>
      <c r="E192" t="str">
        <f>'IR4'!A31</f>
        <v>IR4.4.2</v>
      </c>
      <c r="F192" t="str">
        <f>'IR4'!B31</f>
        <v>Analyze data</v>
      </c>
    </row>
    <row r="193" spans="1:6" x14ac:dyDescent="0.25">
      <c r="A193" t="str">
        <f>'IR4'!J32</f>
        <v/>
      </c>
      <c r="B193" t="str">
        <f>'IR4'!K32</f>
        <v/>
      </c>
      <c r="C193" t="str">
        <f>'IR4'!L32</f>
        <v/>
      </c>
      <c r="D193" t="str">
        <f>'IR4'!M32</f>
        <v/>
      </c>
      <c r="E193" t="str">
        <f>'IR4'!A32</f>
        <v>IR4.4.3</v>
      </c>
      <c r="F193" t="str">
        <f>'IR4'!B32</f>
        <v>Interpret data</v>
      </c>
    </row>
    <row r="194" spans="1:6" x14ac:dyDescent="0.25">
      <c r="A194" t="str">
        <f>'IR4'!J33</f>
        <v/>
      </c>
      <c r="B194" t="str">
        <f>'IR4'!K33</f>
        <v/>
      </c>
      <c r="C194" t="str">
        <f>'IR4'!L33</f>
        <v/>
      </c>
      <c r="D194" t="str">
        <f>'IR4'!M33</f>
        <v/>
      </c>
      <c r="E194" t="str">
        <f>'IR4'!A33</f>
        <v>IR4.4.4</v>
      </c>
      <c r="F194" t="str">
        <f>'IR4'!B33</f>
        <v>Communicate data</v>
      </c>
    </row>
    <row r="195" spans="1:6" x14ac:dyDescent="0.25">
      <c r="A195">
        <f>'IR4'!J34</f>
        <v>0</v>
      </c>
      <c r="B195">
        <f>'IR4'!K34</f>
        <v>0</v>
      </c>
      <c r="C195">
        <f>'IR4'!L34</f>
        <v>0</v>
      </c>
      <c r="D195">
        <f>'IR4'!M34</f>
        <v>0</v>
      </c>
      <c r="E195">
        <f>'IR4'!A34</f>
        <v>0</v>
      </c>
      <c r="F195" t="str">
        <f>'IR4'!B34</f>
        <v>Does the ministry responsible for FP have the resources (computer, software, etc.) needed to:</v>
      </c>
    </row>
    <row r="196" spans="1:6" x14ac:dyDescent="0.25">
      <c r="A196" t="str">
        <f>'IR4'!J35</f>
        <v/>
      </c>
      <c r="B196" t="str">
        <f>'IR4'!K35</f>
        <v/>
      </c>
      <c r="C196" t="str">
        <f>'IR4'!L35</f>
        <v/>
      </c>
      <c r="D196" t="str">
        <f>'IR4'!M35</f>
        <v/>
      </c>
      <c r="E196" t="str">
        <f>'IR4'!A35</f>
        <v>IR4.4.5</v>
      </c>
      <c r="F196" t="str">
        <f>'IR4'!B35</f>
        <v>Collect data</v>
      </c>
    </row>
    <row r="197" spans="1:6" x14ac:dyDescent="0.25">
      <c r="A197" t="str">
        <f>'IR4'!J36</f>
        <v/>
      </c>
      <c r="B197" t="str">
        <f>'IR4'!K36</f>
        <v/>
      </c>
      <c r="C197" t="str">
        <f>'IR4'!L36</f>
        <v/>
      </c>
      <c r="D197" t="str">
        <f>'IR4'!M36</f>
        <v/>
      </c>
      <c r="E197" t="str">
        <f>'IR4'!A36</f>
        <v>IR4.4.6</v>
      </c>
      <c r="F197" t="str">
        <f>'IR4'!B36</f>
        <v>Analyze data</v>
      </c>
    </row>
    <row r="198" spans="1:6" x14ac:dyDescent="0.25">
      <c r="A198" t="str">
        <f>'IR4'!J37</f>
        <v/>
      </c>
      <c r="B198" t="str">
        <f>'IR4'!K37</f>
        <v/>
      </c>
      <c r="C198" t="str">
        <f>'IR4'!L37</f>
        <v/>
      </c>
      <c r="D198" t="str">
        <f>'IR4'!M37</f>
        <v/>
      </c>
      <c r="E198" t="str">
        <f>'IR4'!A37</f>
        <v>IR4.4.7</v>
      </c>
      <c r="F198" t="str">
        <f>'IR4'!B37</f>
        <v>Interpret data</v>
      </c>
    </row>
    <row r="199" spans="1:6" x14ac:dyDescent="0.25">
      <c r="A199" t="str">
        <f>'IR4'!J38</f>
        <v/>
      </c>
      <c r="B199" t="str">
        <f>'IR4'!K38</f>
        <v/>
      </c>
      <c r="C199" t="str">
        <f>'IR4'!L38</f>
        <v/>
      </c>
      <c r="D199" t="str">
        <f>'IR4'!M38</f>
        <v/>
      </c>
      <c r="E199" t="str">
        <f>'IR4'!A38</f>
        <v>IR4.4.8</v>
      </c>
      <c r="F199" t="str">
        <f>'IR4'!B38</f>
        <v>Communicate data</v>
      </c>
    </row>
    <row r="200" spans="1:6" x14ac:dyDescent="0.25">
      <c r="A200">
        <f>'IR4'!J39</f>
        <v>0</v>
      </c>
      <c r="B200">
        <f>'IR4'!K39</f>
        <v>0</v>
      </c>
      <c r="C200">
        <f>'IR4'!L39</f>
        <v>0</v>
      </c>
      <c r="D200">
        <f>'IR4'!M39</f>
        <v>0</v>
      </c>
      <c r="E200">
        <f>'IR4'!A39</f>
        <v>0</v>
      </c>
      <c r="F200" t="str">
        <f>'IR4'!B39</f>
        <v>Does the ministry responsible for FP have sufficient staff to:</v>
      </c>
    </row>
    <row r="201" spans="1:6" x14ac:dyDescent="0.25">
      <c r="A201" t="str">
        <f>'IR4'!J40</f>
        <v/>
      </c>
      <c r="B201" t="str">
        <f>'IR4'!K40</f>
        <v/>
      </c>
      <c r="C201" t="str">
        <f>'IR4'!L40</f>
        <v/>
      </c>
      <c r="D201" t="str">
        <f>'IR4'!M40</f>
        <v/>
      </c>
      <c r="E201" t="str">
        <f>'IR4'!A40</f>
        <v>IR4.4.9</v>
      </c>
      <c r="F201" t="str">
        <f>'IR4'!B40</f>
        <v>Collect data</v>
      </c>
    </row>
    <row r="202" spans="1:6" x14ac:dyDescent="0.25">
      <c r="A202" t="str">
        <f>'IR4'!J41</f>
        <v/>
      </c>
      <c r="B202" t="str">
        <f>'IR4'!K41</f>
        <v/>
      </c>
      <c r="C202" t="str">
        <f>'IR4'!L41</f>
        <v/>
      </c>
      <c r="D202" t="str">
        <f>'IR4'!M41</f>
        <v/>
      </c>
      <c r="E202" t="str">
        <f>'IR4'!A41</f>
        <v>IR4.4.10</v>
      </c>
      <c r="F202" t="str">
        <f>'IR4'!B41</f>
        <v>Analyze data</v>
      </c>
    </row>
    <row r="203" spans="1:6" x14ac:dyDescent="0.25">
      <c r="A203" t="str">
        <f>'IR4'!J42</f>
        <v/>
      </c>
      <c r="B203" t="str">
        <f>'IR4'!K42</f>
        <v/>
      </c>
      <c r="C203" t="str">
        <f>'IR4'!L42</f>
        <v/>
      </c>
      <c r="D203" t="str">
        <f>'IR4'!M42</f>
        <v/>
      </c>
      <c r="E203" t="str">
        <f>'IR4'!A42</f>
        <v>IR4.4.11</v>
      </c>
      <c r="F203" t="str">
        <f>'IR4'!B42</f>
        <v>Interpret data</v>
      </c>
    </row>
    <row r="204" spans="1:6" x14ac:dyDescent="0.25">
      <c r="A204" t="str">
        <f>'IR4'!J43</f>
        <v/>
      </c>
      <c r="B204" t="str">
        <f>'IR4'!K43</f>
        <v/>
      </c>
      <c r="C204" t="str">
        <f>'IR4'!L43</f>
        <v/>
      </c>
      <c r="D204" t="str">
        <f>'IR4'!M43</f>
        <v/>
      </c>
      <c r="E204" t="str">
        <f>'IR4'!A43</f>
        <v>IR4.4.12</v>
      </c>
      <c r="F204" t="str">
        <f>'IR4'!B43</f>
        <v>Communicate data</v>
      </c>
    </row>
    <row r="208" spans="1:6" s="180" customFormat="1" x14ac:dyDescent="0.25">
      <c r="E208" s="181" t="s">
        <v>61</v>
      </c>
    </row>
    <row r="209" spans="1:6" x14ac:dyDescent="0.25">
      <c r="A209" t="str">
        <f>'IR5'!J6</f>
        <v/>
      </c>
      <c r="B209" t="str">
        <f>'IR5'!K6</f>
        <v/>
      </c>
      <c r="C209" t="str">
        <f>'IR5'!L6</f>
        <v/>
      </c>
      <c r="D209" t="str">
        <f>'IR5'!M6</f>
        <v/>
      </c>
      <c r="E209" t="str">
        <f>'IR5'!A6</f>
        <v>IR5.1.1</v>
      </c>
      <c r="F209" t="str">
        <f>'IR5'!B6</f>
        <v>Are local CBOs independently implementing repositioning FP activities?</v>
      </c>
    </row>
    <row r="210" spans="1:6" x14ac:dyDescent="0.25">
      <c r="A210" t="str">
        <f>'IR5'!J7</f>
        <v/>
      </c>
      <c r="B210" t="str">
        <f>'IR5'!K7</f>
        <v/>
      </c>
      <c r="C210" t="str">
        <f>'IR5'!L7</f>
        <v/>
      </c>
      <c r="D210" t="str">
        <f>'IR5'!M7</f>
        <v/>
      </c>
      <c r="E210" t="str">
        <f>'IR5'!A7</f>
        <v>IR5.1.2</v>
      </c>
      <c r="F210" t="str">
        <f>'IR5'!B7</f>
        <v>Is the public sector independently implementing repositioning FP activities?</v>
      </c>
    </row>
    <row r="211" spans="1:6" x14ac:dyDescent="0.25">
      <c r="A211" t="str">
        <f>'IR5'!J8</f>
        <v/>
      </c>
      <c r="B211" t="str">
        <f>'IR5'!K8</f>
        <v/>
      </c>
      <c r="C211" t="str">
        <f>'IR5'!L8</f>
        <v/>
      </c>
      <c r="D211" t="str">
        <f>'IR5'!M8</f>
        <v/>
      </c>
      <c r="E211" t="str">
        <f>'IR5'!A8</f>
        <v>IR5.1.3</v>
      </c>
      <c r="F211" t="str">
        <f>'IR5'!B8</f>
        <v>Are local civil society groups independently implementing repositioning FP activities?</v>
      </c>
    </row>
    <row r="212" spans="1:6" x14ac:dyDescent="0.25">
      <c r="A212" t="str">
        <f>'IR5'!J9</f>
        <v/>
      </c>
      <c r="B212" t="str">
        <f>'IR5'!K9</f>
        <v/>
      </c>
      <c r="C212" t="str">
        <f>'IR5'!L9</f>
        <v/>
      </c>
      <c r="D212" t="str">
        <f>'IR5'!M9</f>
        <v/>
      </c>
      <c r="E212" t="str">
        <f>'IR5'!A9</f>
        <v>IR5.1.4</v>
      </c>
      <c r="F212" t="str">
        <f>'IR5'!B9</f>
        <v>Is the private sector independently implementing repositioning FP activities?</v>
      </c>
    </row>
    <row r="213" spans="1:6" x14ac:dyDescent="0.25">
      <c r="A213" t="str">
        <f>'IR5'!J10</f>
        <v/>
      </c>
      <c r="B213" t="str">
        <f>'IR5'!K10</f>
        <v/>
      </c>
      <c r="C213" t="str">
        <f>'IR5'!L10</f>
        <v/>
      </c>
      <c r="D213" t="str">
        <f>'IR5'!M10</f>
        <v/>
      </c>
      <c r="E213" t="str">
        <f>'IR5'!A10</f>
        <v>IR5.1.5</v>
      </c>
      <c r="F213" t="str">
        <f>'IR5'!B10</f>
        <v xml:space="preserve">Evidence of civil society involved in FP/population program design, budgeting, or implementation </v>
      </c>
    </row>
    <row r="214" spans="1:6" x14ac:dyDescent="0.25">
      <c r="A214">
        <f>'IR5'!J11</f>
        <v>0</v>
      </c>
      <c r="B214">
        <f>'IR5'!K11</f>
        <v>0</v>
      </c>
      <c r="C214">
        <f>'IR5'!L11</f>
        <v>0</v>
      </c>
      <c r="D214">
        <f>'IR5'!M11</f>
        <v>0</v>
      </c>
      <c r="E214" t="str">
        <f>'IR5'!A11</f>
        <v>IR5.2: Evidence of government departments or other entities established or strengthened to support the family planning agenda</v>
      </c>
      <c r="F214">
        <f>'IR5'!B11</f>
        <v>0</v>
      </c>
    </row>
    <row r="215" spans="1:6" x14ac:dyDescent="0.25">
      <c r="A215" t="str">
        <f>'IR5'!J12</f>
        <v/>
      </c>
      <c r="B215">
        <f>'IR5'!K12</f>
        <v>0</v>
      </c>
      <c r="C215">
        <f>'IR5'!L12</f>
        <v>0</v>
      </c>
      <c r="D215" t="str">
        <f>'IR5'!M12</f>
        <v/>
      </c>
      <c r="E215" t="str">
        <f>'IR5'!A12</f>
        <v>IR5.2.1</v>
      </c>
      <c r="F215" t="str">
        <f>'IR5'!B12</f>
        <v>Is there a government led family planning program?</v>
      </c>
    </row>
    <row r="216" spans="1:6" x14ac:dyDescent="0.25">
      <c r="A216" t="str">
        <f>'IR5'!J13</f>
        <v/>
      </c>
      <c r="B216">
        <f>'IR5'!K13</f>
        <v>0</v>
      </c>
      <c r="C216">
        <f>'IR5'!L13</f>
        <v>0</v>
      </c>
      <c r="D216" t="str">
        <f>'IR5'!M13</f>
        <v/>
      </c>
      <c r="E216" t="str">
        <f>'IR5'!A13</f>
        <v>IR5.2.2</v>
      </c>
      <c r="F216" t="str">
        <f>'IR5'!B13</f>
        <v>Is the FP program located within the appropriate ministry?</v>
      </c>
    </row>
    <row r="217" spans="1:6" x14ac:dyDescent="0.25">
      <c r="A217" t="str">
        <f>'IR5'!J14</f>
        <v/>
      </c>
      <c r="B217">
        <f>'IR5'!K14</f>
        <v>0</v>
      </c>
      <c r="C217">
        <f>'IR5'!L14</f>
        <v>0</v>
      </c>
      <c r="D217" t="str">
        <f>'IR5'!M14</f>
        <v/>
      </c>
      <c r="E217" t="str">
        <f>'IR5'!A14</f>
        <v>IR5.2.3</v>
      </c>
      <c r="F217" t="str">
        <f>'IR5'!B14</f>
        <v>Is the head of the FP program located in the heirarchy of the ministry in a position that provides adequate authority to accomplish objectives?</v>
      </c>
    </row>
    <row r="218" spans="1:6" x14ac:dyDescent="0.25">
      <c r="A218" t="str">
        <f>'IR5'!J15</f>
        <v/>
      </c>
      <c r="B218" t="str">
        <f>'IR5'!K15</f>
        <v/>
      </c>
      <c r="C218">
        <f>'IR5'!L15</f>
        <v>0</v>
      </c>
      <c r="D218" t="str">
        <f>'IR5'!M15</f>
        <v/>
      </c>
      <c r="E218" t="str">
        <f>'IR5'!A15</f>
        <v>IR5.2.4</v>
      </c>
      <c r="F218" t="str">
        <f>'IR5'!B15</f>
        <v>Is there a parliamentary sub-committee on SRH/FP?</v>
      </c>
    </row>
    <row r="219" spans="1:6" x14ac:dyDescent="0.25">
      <c r="A219" t="str">
        <f>'IR5'!J16</f>
        <v/>
      </c>
      <c r="B219" t="str">
        <f>'IR5'!K16</f>
        <v/>
      </c>
      <c r="C219" t="str">
        <f>'IR5'!L16</f>
        <v/>
      </c>
      <c r="D219" t="str">
        <f>'IR5'!M16</f>
        <v/>
      </c>
      <c r="E219" t="str">
        <f>'IR5'!A16</f>
        <v>IR5.2.5</v>
      </c>
      <c r="F219" t="str">
        <f>'IR5'!B16</f>
        <v>What is the level of activity of the sub-committee?</v>
      </c>
    </row>
    <row r="220" spans="1:6" x14ac:dyDescent="0.25">
      <c r="A220">
        <f>'IR5'!J17</f>
        <v>0</v>
      </c>
      <c r="B220">
        <f>'IR5'!K17</f>
        <v>0</v>
      </c>
      <c r="C220">
        <f>'IR5'!L17</f>
        <v>0</v>
      </c>
      <c r="D220">
        <f>'IR5'!M17</f>
        <v>0</v>
      </c>
      <c r="E220" t="str">
        <f>'IR5'!A17</f>
        <v>IR5.3: Evidence of targeted public and private sector officials, FBO, or community leaders publicly demonstrating new or increased commitment to FP</v>
      </c>
      <c r="F220">
        <f>'IR5'!B17</f>
        <v>0</v>
      </c>
    </row>
    <row r="221" spans="1:6" x14ac:dyDescent="0.25">
      <c r="A221" t="str">
        <f>'IR5'!J18</f>
        <v/>
      </c>
      <c r="B221" t="str">
        <f>'IR5'!K18</f>
        <v/>
      </c>
      <c r="C221" t="str">
        <f>'IR5'!L18</f>
        <v/>
      </c>
      <c r="D221" t="str">
        <f>'IR5'!M18</f>
        <v/>
      </c>
      <c r="E221" t="str">
        <f>'IR5'!A18</f>
        <v>IR5.3.1</v>
      </c>
      <c r="F221" t="str">
        <f>'IR5'!B18</f>
        <v>Do recent speeches, written statements, Op-ed pieces, blogs, etc. by traditional or religious leaders show support for FP?</v>
      </c>
    </row>
    <row r="222" spans="1:6" x14ac:dyDescent="0.25">
      <c r="A222" t="str">
        <f>'IR5'!J19</f>
        <v/>
      </c>
      <c r="B222" t="str">
        <f>'IR5'!K19</f>
        <v/>
      </c>
      <c r="C222" t="str">
        <f>'IR5'!L19</f>
        <v/>
      </c>
      <c r="D222" t="str">
        <f>'IR5'!M19</f>
        <v/>
      </c>
      <c r="E222" t="str">
        <f>'IR5'!A19</f>
        <v>IR5.3.2</v>
      </c>
      <c r="F222" t="str">
        <f>'IR5'!B19</f>
        <v>Do recent speeches, written statements, Op-ed pieces, blogs, etc. by public sector leaders show support for FP?</v>
      </c>
    </row>
    <row r="223" spans="1:6" x14ac:dyDescent="0.25">
      <c r="A223" t="str">
        <f>'IR5'!J20</f>
        <v/>
      </c>
      <c r="B223" t="str">
        <f>'IR5'!K20</f>
        <v/>
      </c>
      <c r="C223" t="str">
        <f>'IR5'!L20</f>
        <v/>
      </c>
      <c r="D223" t="str">
        <f>'IR5'!M20</f>
        <v/>
      </c>
      <c r="E223" t="str">
        <f>'IR5'!A20</f>
        <v>IR5.3.3</v>
      </c>
      <c r="F223" t="str">
        <f>'IR5'!B20</f>
        <v>Do recent speeches, written statements, Op-ed pieces, blogs, etc. by private sector leaders show support for FP?</v>
      </c>
    </row>
    <row r="224" spans="1:6" x14ac:dyDescent="0.25">
      <c r="A224" t="str">
        <f>'IR5'!J21</f>
        <v/>
      </c>
      <c r="B224" t="str">
        <f>'IR5'!K21</f>
        <v/>
      </c>
      <c r="C224" t="str">
        <f>'IR5'!L21</f>
        <v/>
      </c>
      <c r="D224" t="str">
        <f>'IR5'!M21</f>
        <v/>
      </c>
      <c r="E224" t="str">
        <f>'IR5'!A21</f>
        <v>IR5.3.4</v>
      </c>
      <c r="F224" t="str">
        <f>'IR5'!B21</f>
        <v>Do recent speeches, written statements, Op-ed pieces, blogs, etc. by civil society leaders show support for FP?</v>
      </c>
    </row>
    <row r="225" spans="1:6" x14ac:dyDescent="0.25">
      <c r="A225">
        <f>'IR5'!J22</f>
        <v>0</v>
      </c>
      <c r="B225">
        <f>'IR5'!K22</f>
        <v>0</v>
      </c>
      <c r="C225">
        <f>'IR5'!L22</f>
        <v>0</v>
      </c>
      <c r="D225">
        <f>'IR5'!M22</f>
        <v>0</v>
      </c>
      <c r="E225" t="str">
        <f>'IR5'!A22</f>
        <v>IR5.4: Evidence of regional/national centers or collaboratives for shared education and research in family planning</v>
      </c>
      <c r="F225">
        <f>'IR5'!B22</f>
        <v>0</v>
      </c>
    </row>
    <row r="226" spans="1:6" x14ac:dyDescent="0.25">
      <c r="A226" t="str">
        <f>'IR5'!J23</f>
        <v/>
      </c>
      <c r="B226">
        <f>'IR5'!K23</f>
        <v>0</v>
      </c>
      <c r="C226">
        <f>'IR5'!L23</f>
        <v>0</v>
      </c>
      <c r="D226" t="str">
        <f>'IR5'!M23</f>
        <v/>
      </c>
      <c r="E226" t="str">
        <f>'IR5'!A23</f>
        <v>IR5.4.1</v>
      </c>
      <c r="F226" t="str">
        <f>'IR5'!B23</f>
        <v>Is there a national university or research institution that has at least one department focused on FP/SRH/Demography?</v>
      </c>
    </row>
    <row r="227" spans="1:6" x14ac:dyDescent="0.25">
      <c r="A227" t="str">
        <f>'IR5'!J24</f>
        <v/>
      </c>
      <c r="B227">
        <f>'IR5'!K24</f>
        <v>0</v>
      </c>
      <c r="C227">
        <f>'IR5'!L24</f>
        <v>0</v>
      </c>
      <c r="D227" t="str">
        <f>'IR5'!M24</f>
        <v/>
      </c>
      <c r="E227" t="str">
        <f>'IR5'!A24</f>
        <v>IR5.4.2</v>
      </c>
      <c r="F227" t="str">
        <f>'IR5'!B24</f>
        <v>Is there a regional university or research institution that has at least one department focused on FP/SRH/Demography?</v>
      </c>
    </row>
    <row r="228" spans="1:6" x14ac:dyDescent="0.25">
      <c r="A228">
        <f>'IR5'!J25</f>
        <v>0</v>
      </c>
      <c r="B228">
        <f>'IR5'!K25</f>
        <v>0</v>
      </c>
      <c r="C228">
        <f>'IR5'!L25</f>
        <v>0</v>
      </c>
      <c r="D228">
        <f>'IR5'!M25</f>
        <v>0</v>
      </c>
      <c r="E228">
        <f>'IR5'!A25</f>
        <v>0</v>
      </c>
      <c r="F228" t="str">
        <f>'IR5'!B25</f>
        <v>Are any of these centers involved in:</v>
      </c>
    </row>
    <row r="229" spans="1:6" x14ac:dyDescent="0.25">
      <c r="A229" t="str">
        <f>'IR5'!J26</f>
        <v/>
      </c>
      <c r="B229">
        <f>'IR5'!K26</f>
        <v>0</v>
      </c>
      <c r="C229">
        <f>'IR5'!L26</f>
        <v>0</v>
      </c>
      <c r="D229" t="str">
        <f>'IR5'!M26</f>
        <v/>
      </c>
      <c r="E229" t="str">
        <f>'IR5'!A26</f>
        <v>IR5.4.3</v>
      </c>
      <c r="F229" t="str">
        <f>'IR5'!B26</f>
        <v>Advocacy?</v>
      </c>
    </row>
    <row r="230" spans="1:6" x14ac:dyDescent="0.25">
      <c r="A230" t="str">
        <f>'IR5'!J27</f>
        <v/>
      </c>
      <c r="B230">
        <f>'IR5'!K27</f>
        <v>0</v>
      </c>
      <c r="C230">
        <f>'IR5'!L27</f>
        <v>0</v>
      </c>
      <c r="D230" t="str">
        <f>'IR5'!M27</f>
        <v/>
      </c>
      <c r="E230" t="str">
        <f>'IR5'!A27</f>
        <v>IR5.4.4</v>
      </c>
      <c r="F230" t="str">
        <f>'IR5'!B27</f>
        <v>Research?</v>
      </c>
    </row>
    <row r="231" spans="1:6" x14ac:dyDescent="0.25">
      <c r="A231" t="str">
        <f>'IR5'!J28</f>
        <v/>
      </c>
      <c r="B231">
        <f>'IR5'!K28</f>
        <v>0</v>
      </c>
      <c r="C231">
        <f>'IR5'!L28</f>
        <v>0</v>
      </c>
      <c r="D231" t="str">
        <f>'IR5'!M28</f>
        <v/>
      </c>
      <c r="E231" t="str">
        <f>'IR5'!A28</f>
        <v>IR5.4.5</v>
      </c>
      <c r="F231" t="str">
        <f>'IR5'!B28</f>
        <v>Training healthcare workers?</v>
      </c>
    </row>
    <row r="232" spans="1:6" x14ac:dyDescent="0.25">
      <c r="A232" t="str">
        <f>'IR5'!J29</f>
        <v/>
      </c>
      <c r="B232">
        <f>'IR5'!K29</f>
        <v>0</v>
      </c>
      <c r="C232">
        <f>'IR5'!L29</f>
        <v>0</v>
      </c>
      <c r="D232" t="str">
        <f>'IR5'!M29</f>
        <v/>
      </c>
      <c r="E232" t="str">
        <f>'IR5'!A29</f>
        <v>IR5.4.6</v>
      </c>
      <c r="F232" t="str">
        <f>'IR5'!B29</f>
        <v>FP related education?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tabColor rgb="FFFF0000"/>
  </sheetPr>
  <dimension ref="A1:F208"/>
  <sheetViews>
    <sheetView workbookViewId="0">
      <selection sqref="A1:C1"/>
    </sheetView>
  </sheetViews>
  <sheetFormatPr defaultRowHeight="15" x14ac:dyDescent="0.25"/>
  <cols>
    <col min="1" max="1" width="1.5703125" customWidth="1"/>
    <col min="3" max="3" width="113.7109375" customWidth="1"/>
    <col min="6" max="6" width="11.85546875" style="217" customWidth="1"/>
  </cols>
  <sheetData>
    <row r="1" spans="1:6" ht="23.25" customHeight="1" x14ac:dyDescent="0.4">
      <c r="A1" s="452" t="s">
        <v>280</v>
      </c>
      <c r="B1" s="453"/>
      <c r="C1" s="453"/>
      <c r="F1" s="216" t="s">
        <v>455</v>
      </c>
    </row>
    <row r="2" spans="1:6" ht="18" customHeight="1" x14ac:dyDescent="0.35">
      <c r="A2" s="246"/>
      <c r="B2" s="247" t="str">
        <f>CONCATENATE("Total = ",IF('Programming 1'!$G$9&lt;&gt;0,TEXT('Programming 1'!$G$9,"###"),"0"))</f>
        <v>Total = 0</v>
      </c>
      <c r="C2" s="247"/>
      <c r="F2" s="217" t="s">
        <v>456</v>
      </c>
    </row>
    <row r="3" spans="1:6" ht="23.25" customHeight="1" x14ac:dyDescent="0.3">
      <c r="A3" s="456" t="s">
        <v>8</v>
      </c>
      <c r="B3" s="457"/>
      <c r="C3" s="457"/>
      <c r="F3" s="217" t="s">
        <v>456</v>
      </c>
    </row>
    <row r="4" spans="1:6" ht="20.25" customHeight="1" x14ac:dyDescent="0.25">
      <c r="A4" s="454" t="s">
        <v>9</v>
      </c>
      <c r="B4" s="455"/>
      <c r="C4" s="455"/>
      <c r="F4" s="217" t="s">
        <v>456</v>
      </c>
    </row>
    <row r="5" spans="1:6" x14ac:dyDescent="0.25">
      <c r="A5" s="458" t="s">
        <v>140</v>
      </c>
      <c r="B5" s="459"/>
      <c r="C5" s="459"/>
      <c r="F5" s="217" t="s">
        <v>456</v>
      </c>
    </row>
    <row r="6" spans="1:6" x14ac:dyDescent="0.25">
      <c r="A6" s="8"/>
      <c r="B6" s="222" t="str">
        <f t="array" ref="B6">IFERROR(INDEX('Programming 2'!$A$3:$F$7,SMALL(IF('Programming 2'!$D$3:$D$7=1,ROW('Programming 2'!$D$3:$D$7)-2),ROW(1:1)),5),"None")</f>
        <v>None</v>
      </c>
      <c r="C6" s="222" t="str">
        <f t="array" ref="C6">IFERROR(INDEX('Programming 2'!$A$3:$F$7,SMALL(IF('Programming 2'!$D$3:$D$7=1,ROW('Programming 2'!$D$3:$D$7)-2),ROW(1:1)),6),"")</f>
        <v/>
      </c>
      <c r="F6" s="217" t="str">
        <f t="shared" ref="F6:F68" si="0">IF(B6="","Hide","Show")</f>
        <v>Show</v>
      </c>
    </row>
    <row r="7" spans="1:6" x14ac:dyDescent="0.25">
      <c r="A7" s="8"/>
      <c r="B7" s="222" t="str">
        <f t="array" ref="B7">IFERROR(INDEX('Programming 2'!$A$3:$F$7,SMALL(IF('Programming 2'!$D$3:$D$7=1,ROW('Programming 2'!$D$3:$D$7)-2),ROW(2:2)),5),"")</f>
        <v/>
      </c>
      <c r="C7" s="222" t="str">
        <f t="array" ref="C7">IFERROR(INDEX('Programming 2'!$A$3:$F$7,SMALL(IF('Programming 2'!$D$3:$D$7=1,ROW('Programming 2'!$D$3:$D$7)-2),ROW(2:2)),6),"")</f>
        <v/>
      </c>
      <c r="F7" s="217" t="str">
        <f t="shared" si="0"/>
        <v>Hide</v>
      </c>
    </row>
    <row r="8" spans="1:6" x14ac:dyDescent="0.25">
      <c r="A8" s="8"/>
      <c r="B8" s="222" t="str">
        <f t="array" ref="B8">IFERROR(INDEX('Programming 2'!$A$3:$F$7,SMALL(IF('Programming 2'!$D$3:$D$7=1,ROW('Programming 2'!$D$3:$D$7)-2),ROW(3:3)),5),"")</f>
        <v/>
      </c>
      <c r="C8" s="222" t="str">
        <f t="array" ref="C8">IFERROR(INDEX('Programming 2'!$A$3:$F$7,SMALL(IF('Programming 2'!$D$3:$D$7=1,ROW('Programming 2'!$D$3:$D$7)-2),ROW(3:3)),6),"")</f>
        <v/>
      </c>
      <c r="F8" s="217" t="str">
        <f t="shared" si="0"/>
        <v>Hide</v>
      </c>
    </row>
    <row r="9" spans="1:6" x14ac:dyDescent="0.25">
      <c r="A9" s="8"/>
      <c r="B9" s="222" t="str">
        <f t="array" ref="B9">IFERROR(INDEX('Programming 2'!$A$3:$F$7,SMALL(IF('Programming 2'!$D$3:$D$7=1,ROW('Programming 2'!$D$3:$D$7)-2),ROW(4:4)),5),"")</f>
        <v/>
      </c>
      <c r="C9" s="222" t="str">
        <f t="array" ref="C9">IFERROR(INDEX('Programming 2'!$A$3:$F$7,SMALL(IF('Programming 2'!$D$3:$D$7=1,ROW('Programming 2'!$D$3:$D$7)-2),ROW(4:4)),6),"")</f>
        <v/>
      </c>
      <c r="F9" s="217" t="str">
        <f t="shared" si="0"/>
        <v>Hide</v>
      </c>
    </row>
    <row r="10" spans="1:6" x14ac:dyDescent="0.25">
      <c r="A10" s="8"/>
      <c r="B10" s="222" t="str">
        <f t="array" ref="B10">IFERROR(INDEX('Programming 2'!$A$3:$F$7,SMALL(IF('Programming 2'!$D$3:$D$7=1,ROW('Programming 2'!$D$3:$D$7)-2),ROW(5:5)),5),"")</f>
        <v/>
      </c>
      <c r="C10" s="222" t="str">
        <f t="array" ref="C10">IFERROR(INDEX('Programming 2'!$A$3:$F$7,SMALL(IF('Programming 2'!$D$3:$D$7=1,ROW('Programming 2'!$D$3:$D$7)-2),ROW(5:5)),6),"")</f>
        <v/>
      </c>
      <c r="F10" s="217" t="str">
        <f t="shared" si="0"/>
        <v>Hide</v>
      </c>
    </row>
    <row r="11" spans="1:6" x14ac:dyDescent="0.25">
      <c r="A11" s="458" t="s">
        <v>141</v>
      </c>
      <c r="B11" s="459"/>
      <c r="C11" s="459"/>
      <c r="F11" s="217" t="s">
        <v>456</v>
      </c>
    </row>
    <row r="12" spans="1:6" ht="15.75" x14ac:dyDescent="0.25">
      <c r="A12" s="8"/>
      <c r="B12" s="220" t="str">
        <f t="array" ref="B12">IFERROR(INDEX('Programming 2'!$A$10:$F$14,SMALL(IF('Programming 2'!$D$10:$D$14=1,ROW('Programming 2'!$D$10:$D$14)-9),ROW(1:1)),5),"None")</f>
        <v>None</v>
      </c>
      <c r="C12" s="220" t="str">
        <f t="array" ref="C12">IFERROR(INDEX('Programming 2'!$A$10:$F$14,SMALL(IF('Programming 2'!$D$10:$D$14=1,ROW('Programming 2'!$D$10:$D$14)-9),ROW(1:1)),6),"")</f>
        <v/>
      </c>
      <c r="F12" s="217" t="str">
        <f t="shared" si="0"/>
        <v>Show</v>
      </c>
    </row>
    <row r="13" spans="1:6" ht="15.75" x14ac:dyDescent="0.25">
      <c r="A13" s="8"/>
      <c r="B13" s="220" t="str">
        <f t="array" ref="B13">IFERROR(INDEX('Programming 2'!$A$10:$F$14,SMALL(IF('Programming 2'!$D$10:$D$14=1,ROW('Programming 2'!$D$10:$D$14)-9),ROW(2:2)),5),"")</f>
        <v/>
      </c>
      <c r="C13" s="220" t="str">
        <f t="array" ref="C13">IFERROR(INDEX('Programming 2'!$A$10:$F$14,SMALL(IF('Programming 2'!$D$10:$D$14=1,ROW('Programming 2'!$D$10:$D$14)-9),ROW(2:2)),6),"")</f>
        <v/>
      </c>
      <c r="F13" s="217" t="str">
        <f t="shared" si="0"/>
        <v>Hide</v>
      </c>
    </row>
    <row r="14" spans="1:6" ht="15.75" x14ac:dyDescent="0.25">
      <c r="A14" s="8"/>
      <c r="B14" s="220" t="str">
        <f t="array" ref="B14">IFERROR(INDEX('Programming 2'!$A$10:$F$14,SMALL(IF('Programming 2'!$D$10:$D$14=1,ROW('Programming 2'!$D$10:$D$14)-9),ROW(3:3)),5),"")</f>
        <v/>
      </c>
      <c r="C14" s="220" t="str">
        <f t="array" ref="C14">IFERROR(INDEX('Programming 2'!$A$10:$F$14,SMALL(IF('Programming 2'!$D$10:$D$14=1,ROW('Programming 2'!$D$10:$D$14)-9),ROW(3:3)),6),"")</f>
        <v/>
      </c>
      <c r="F14" s="217" t="str">
        <f t="shared" si="0"/>
        <v>Hide</v>
      </c>
    </row>
    <row r="15" spans="1:6" ht="15.75" x14ac:dyDescent="0.25">
      <c r="A15" s="8"/>
      <c r="B15" s="220" t="str">
        <f t="array" ref="B15">IFERROR(INDEX('Programming 2'!$A$10:$F$14,SMALL(IF('Programming 2'!$D$10:$D$14=1,ROW('Programming 2'!$D$10:$D$14)-9),ROW(4:4)),5),"")</f>
        <v/>
      </c>
      <c r="C15" s="220" t="str">
        <f t="array" ref="C15">IFERROR(INDEX('Programming 2'!$A$10:$F$14,SMALL(IF('Programming 2'!$D$10:$D$14=1,ROW('Programming 2'!$D$10:$D$14)-9),ROW(4:4)),6),"")</f>
        <v/>
      </c>
      <c r="F15" s="217" t="str">
        <f t="shared" si="0"/>
        <v>Hide</v>
      </c>
    </row>
    <row r="16" spans="1:6" ht="15.75" x14ac:dyDescent="0.25">
      <c r="A16" s="8"/>
      <c r="B16" s="220" t="str">
        <f t="array" ref="B16">IFERROR(INDEX('Programming 2'!$A$10:$F$14,SMALL(IF('Programming 2'!$D$10:$D$14=1,ROW('Programming 2'!$D$10:$D$14)-9),ROW(5:5)),5),"")</f>
        <v/>
      </c>
      <c r="C16" s="220" t="str">
        <f t="array" ref="C16">IFERROR(INDEX('Programming 2'!$A$10:$F$14,SMALL(IF('Programming 2'!$D$10:$D$14=1,ROW('Programming 2'!$D$10:$D$14)-9),ROW(5:5)),6),"")</f>
        <v/>
      </c>
      <c r="F16" s="217" t="str">
        <f t="shared" si="0"/>
        <v>Hide</v>
      </c>
    </row>
    <row r="17" spans="1:6" x14ac:dyDescent="0.25">
      <c r="A17" s="458" t="s">
        <v>150</v>
      </c>
      <c r="B17" s="459"/>
      <c r="C17" s="459"/>
      <c r="F17" s="217" t="s">
        <v>456</v>
      </c>
    </row>
    <row r="18" spans="1:6" x14ac:dyDescent="0.25">
      <c r="A18" s="8"/>
      <c r="B18" s="222" t="str">
        <f t="array" ref="B18">IFERROR(INDEX('Programming 2'!$A$17:$F$20,SMALL(IF('Programming 2'!$D$17:$D$20=1,ROW('Programming 2'!$D$17:$D$20)-16),ROW(1:1)),5),"None")</f>
        <v>None</v>
      </c>
      <c r="C18" s="222" t="str">
        <f t="array" ref="C18">IFERROR(INDEX('Programming 2'!$A$17:$F$20,SMALL(IF('Programming 2'!$D$17:$D$20=1,ROW('Programming 2'!$D$17:$D$20)-16),ROW(1:1)),6),"")</f>
        <v/>
      </c>
      <c r="F18" s="217" t="str">
        <f t="shared" si="0"/>
        <v>Show</v>
      </c>
    </row>
    <row r="19" spans="1:6" x14ac:dyDescent="0.25">
      <c r="A19" s="8"/>
      <c r="B19" s="222" t="str">
        <f t="array" ref="B19">IFERROR(INDEX('Programming 2'!$A$17:$F$20,SMALL(IF('Programming 2'!$D$17:$D$20=1,ROW('Programming 2'!$D$17:$D$20)-16),ROW(2:2)),5),"")</f>
        <v/>
      </c>
      <c r="C19" s="222" t="str">
        <f t="array" ref="C19">IFERROR(INDEX('Programming 2'!$A$17:$F$20,SMALL(IF('Programming 2'!$D$17:$D$20=1,ROW('Programming 2'!$D$17:$D$20)-16),ROW(2:2)),6),"")</f>
        <v/>
      </c>
      <c r="F19" s="217" t="str">
        <f t="shared" si="0"/>
        <v>Hide</v>
      </c>
    </row>
    <row r="20" spans="1:6" x14ac:dyDescent="0.25">
      <c r="A20" s="8"/>
      <c r="B20" s="222" t="str">
        <f t="array" ref="B20">IFERROR(INDEX('Programming 2'!$A$17:$F$20,SMALL(IF('Programming 2'!$D$17:$D$20=1,ROW('Programming 2'!$D$17:$D$20)-16),ROW(3:3)),5),"")</f>
        <v/>
      </c>
      <c r="C20" s="222" t="str">
        <f t="array" ref="C20">IFERROR(INDEX('Programming 2'!$A$17:$F$20,SMALL(IF('Programming 2'!$D$17:$D$20=1,ROW('Programming 2'!$D$17:$D$20)-16),ROW(3:3)),6),"")</f>
        <v/>
      </c>
      <c r="F20" s="217" t="str">
        <f t="shared" si="0"/>
        <v>Hide</v>
      </c>
    </row>
    <row r="21" spans="1:6" x14ac:dyDescent="0.25">
      <c r="A21" s="8"/>
      <c r="B21" s="222" t="str">
        <f t="array" ref="B21">IFERROR(INDEX('Programming 2'!$A$17:$F$20,SMALL(IF('Programming 2'!$D$17:$D$20=1,ROW('Programming 2'!$D$17:$D$20)-16),ROW(4:4)),5),"")</f>
        <v/>
      </c>
      <c r="C21" s="222" t="str">
        <f t="array" ref="C21">IFERROR(INDEX('Programming 2'!$A$17:$F$20,SMALL(IF('Programming 2'!$D$17:$D$20=1,ROW('Programming 2'!$D$17:$D$20)-16),ROW(4:4)),6),"")</f>
        <v/>
      </c>
      <c r="F21" s="217" t="str">
        <f t="shared" si="0"/>
        <v>Hide</v>
      </c>
    </row>
    <row r="22" spans="1:6" ht="21" customHeight="1" x14ac:dyDescent="0.3">
      <c r="A22" s="456" t="s">
        <v>453</v>
      </c>
      <c r="B22" s="457"/>
      <c r="C22" s="457"/>
      <c r="F22" s="217" t="s">
        <v>456</v>
      </c>
    </row>
    <row r="23" spans="1:6" ht="17.25" customHeight="1" x14ac:dyDescent="0.25">
      <c r="A23" s="454" t="s">
        <v>21</v>
      </c>
      <c r="B23" s="455"/>
      <c r="C23" s="455"/>
      <c r="F23" s="217" t="s">
        <v>456</v>
      </c>
    </row>
    <row r="24" spans="1:6" x14ac:dyDescent="0.25">
      <c r="A24" s="458" t="s">
        <v>139</v>
      </c>
      <c r="B24" s="459"/>
      <c r="C24" s="459"/>
      <c r="F24" s="217" t="s">
        <v>456</v>
      </c>
    </row>
    <row r="25" spans="1:6" x14ac:dyDescent="0.25">
      <c r="A25" s="8"/>
      <c r="B25" s="222" t="str">
        <f t="array" ref="B25">IFERROR(INDEX('Programming 2'!$A$24:$F$39,SMALL(IF('Programming 2'!$D$24:$D$39=1,ROW('Programming 2'!$D$24:$D$39)-23),ROW(1:1)),5),"None")</f>
        <v>None</v>
      </c>
      <c r="C25" s="222" t="str">
        <f t="array" ref="C25">IFERROR(INDEX('Programming 2'!$A$24:$F$39,SMALL(IF('Programming 2'!$D$24:$D$39=1,ROW('Programming 2'!$D$24:$D$39)-23),ROW(1:1)),6),"")</f>
        <v/>
      </c>
      <c r="F25" s="217" t="str">
        <f t="shared" si="0"/>
        <v>Show</v>
      </c>
    </row>
    <row r="26" spans="1:6" x14ac:dyDescent="0.25">
      <c r="A26" s="8"/>
      <c r="B26" s="222" t="str">
        <f t="array" ref="B26">IFERROR(INDEX('Programming 2'!$A$24:$F$39,SMALL(IF('Programming 2'!$D$24:$D$39=1,ROW('Programming 2'!$D$24:$D$39)-23),ROW(2:2)),5),"")</f>
        <v/>
      </c>
      <c r="C26" s="222" t="str">
        <f t="array" ref="C26">IFERROR(INDEX('Programming 2'!$A$24:$F$39,SMALL(IF('Programming 2'!$D$24:$D$39=1,ROW('Programming 2'!$D$24:$D$39)-23),ROW(2:2)),6),"")</f>
        <v/>
      </c>
      <c r="F26" s="217" t="str">
        <f t="shared" si="0"/>
        <v>Hide</v>
      </c>
    </row>
    <row r="27" spans="1:6" x14ac:dyDescent="0.25">
      <c r="A27" s="8"/>
      <c r="B27" s="222" t="str">
        <f t="array" ref="B27">IFERROR(INDEX('Programming 2'!$A$24:$F$39,SMALL(IF('Programming 2'!$D$24:$D$39=1,ROW('Programming 2'!$D$24:$D$39)-23),ROW(3:3)),5),"")</f>
        <v/>
      </c>
      <c r="C27" s="222" t="str">
        <f t="array" ref="C27">IFERROR(INDEX('Programming 2'!$A$24:$F$39,SMALL(IF('Programming 2'!$D$24:$D$39=1,ROW('Programming 2'!$D$24:$D$39)-23),ROW(3:3)),6),"")</f>
        <v/>
      </c>
      <c r="F27" s="217" t="str">
        <f t="shared" si="0"/>
        <v>Hide</v>
      </c>
    </row>
    <row r="28" spans="1:6" x14ac:dyDescent="0.25">
      <c r="A28" s="8"/>
      <c r="B28" s="222" t="str">
        <f t="array" ref="B28">IFERROR(INDEX('Programming 2'!$A$24:$F$39,SMALL(IF('Programming 2'!$D$24:$D$39=1,ROW('Programming 2'!$D$24:$D$39)-23),ROW(4:4)),5),"")</f>
        <v/>
      </c>
      <c r="C28" s="222" t="str">
        <f t="array" ref="C28">IFERROR(INDEX('Programming 2'!$A$24:$F$39,SMALL(IF('Programming 2'!$D$24:$D$39=1,ROW('Programming 2'!$D$24:$D$39)-23),ROW(4:4)),6),"")</f>
        <v/>
      </c>
      <c r="F28" s="217" t="str">
        <f t="shared" si="0"/>
        <v>Hide</v>
      </c>
    </row>
    <row r="29" spans="1:6" x14ac:dyDescent="0.25">
      <c r="A29" s="8"/>
      <c r="B29" s="222" t="str">
        <f t="array" ref="B29">IFERROR(INDEX('Programming 2'!$A$24:$F$39,SMALL(IF('Programming 2'!$D$24:$D$39=1,ROW('Programming 2'!$D$24:$D$39)-23),ROW(5:5)),5),"")</f>
        <v/>
      </c>
      <c r="C29" s="222" t="str">
        <f t="array" ref="C29">IFERROR(INDEX('Programming 2'!$A$24:$F$39,SMALL(IF('Programming 2'!$D$24:$D$39=1,ROW('Programming 2'!$D$24:$D$39)-23),ROW(5:5)),6),"")</f>
        <v/>
      </c>
      <c r="F29" s="217" t="str">
        <f t="shared" si="0"/>
        <v>Hide</v>
      </c>
    </row>
    <row r="30" spans="1:6" x14ac:dyDescent="0.25">
      <c r="A30" s="8"/>
      <c r="B30" s="222" t="str">
        <f t="array" ref="B30">IFERROR(INDEX('Programming 2'!$A$24:$F$39,SMALL(IF('Programming 2'!$D$24:$D$39=1,ROW('Programming 2'!$D$24:$D$39)-23),ROW(6:6)),5),"")</f>
        <v/>
      </c>
      <c r="C30" s="222" t="str">
        <f t="array" ref="C30">IFERROR(INDEX('Programming 2'!$A$24:$F$39,SMALL(IF('Programming 2'!$D$24:$D$39=1,ROW('Programming 2'!$D$24:$D$39)-23),ROW(6:6)),6),"")</f>
        <v/>
      </c>
      <c r="F30" s="217" t="str">
        <f t="shared" si="0"/>
        <v>Hide</v>
      </c>
    </row>
    <row r="31" spans="1:6" x14ac:dyDescent="0.25">
      <c r="A31" s="8"/>
      <c r="B31" s="222" t="str">
        <f t="array" ref="B31">IFERROR(INDEX('Programming 2'!$A$24:$F$39,SMALL(IF('Programming 2'!$D$24:$D$39=1,ROW('Programming 2'!$D$24:$D$39)-23),ROW(7:7)),5),"")</f>
        <v/>
      </c>
      <c r="C31" s="222" t="str">
        <f t="array" ref="C31">IFERROR(INDEX('Programming 2'!$A$24:$F$39,SMALL(IF('Programming 2'!$D$24:$D$39=1,ROW('Programming 2'!$D$24:$D$39)-23),ROW(7:7)),6),"")</f>
        <v/>
      </c>
      <c r="F31" s="217" t="str">
        <f t="shared" si="0"/>
        <v>Hide</v>
      </c>
    </row>
    <row r="32" spans="1:6" x14ac:dyDescent="0.25">
      <c r="A32" s="8"/>
      <c r="B32" s="222" t="str">
        <f t="array" ref="B32">IFERROR(INDEX('Programming 2'!$A$24:$F$39,SMALL(IF('Programming 2'!$D$24:$D$39=1,ROW('Programming 2'!$D$24:$D$39)-23),ROW(8:8)),5),"")</f>
        <v/>
      </c>
      <c r="C32" s="222" t="str">
        <f t="array" ref="C32">IFERROR(INDEX('Programming 2'!$A$24:$F$39,SMALL(IF('Programming 2'!$D$24:$D$39=1,ROW('Programming 2'!$D$24:$D$39)-23),ROW(8:8)),6),"")</f>
        <v/>
      </c>
      <c r="F32" s="217" t="str">
        <f t="shared" si="0"/>
        <v>Hide</v>
      </c>
    </row>
    <row r="33" spans="1:6" x14ac:dyDescent="0.25">
      <c r="A33" s="8"/>
      <c r="B33" s="222" t="str">
        <f t="array" ref="B33">IFERROR(INDEX('Programming 2'!$A$24:$F$39,SMALL(IF('Programming 2'!$D$24:$D$39=1,ROW('Programming 2'!$D$24:$D$39)-23),ROW(9:9)),5),"")</f>
        <v/>
      </c>
      <c r="C33" s="222" t="str">
        <f t="array" ref="C33">IFERROR(INDEX('Programming 2'!$A$24:$F$39,SMALL(IF('Programming 2'!$D$24:$D$39=1,ROW('Programming 2'!$D$24:$D$39)-23),ROW(9:9)),6),"")</f>
        <v/>
      </c>
      <c r="F33" s="217" t="str">
        <f t="shared" si="0"/>
        <v>Hide</v>
      </c>
    </row>
    <row r="34" spans="1:6" x14ac:dyDescent="0.25">
      <c r="A34" s="8"/>
      <c r="B34" s="222" t="str">
        <f t="array" ref="B34">IFERROR(INDEX('Programming 2'!$A$24:$F$39,SMALL(IF('Programming 2'!$D$24:$D$39=1,ROW('Programming 2'!$D$24:$D$39)-23),ROW(10:10)),5),"")</f>
        <v/>
      </c>
      <c r="C34" s="222" t="str">
        <f t="array" ref="C34">IFERROR(INDEX('Programming 2'!$A$24:$F$39,SMALL(IF('Programming 2'!$D$24:$D$39=1,ROW('Programming 2'!$D$24:$D$39)-23),ROW(10:10)),6),"")</f>
        <v/>
      </c>
      <c r="F34" s="217" t="str">
        <f t="shared" si="0"/>
        <v>Hide</v>
      </c>
    </row>
    <row r="35" spans="1:6" x14ac:dyDescent="0.25">
      <c r="A35" s="8"/>
      <c r="B35" s="222" t="str">
        <f t="array" ref="B35">IFERROR(INDEX('Programming 2'!$A$24:$F$39,SMALL(IF('Programming 2'!$D$24:$D$39=1,ROW('Programming 2'!$D$24:$D$39)-23),ROW(11:11)),5),"")</f>
        <v/>
      </c>
      <c r="C35" s="222" t="str">
        <f t="array" ref="C35">IFERROR(INDEX('Programming 2'!$A$24:$F$39,SMALL(IF('Programming 2'!$D$24:$D$39=1,ROW('Programming 2'!$D$24:$D$39)-23),ROW(11:11)),6),"")</f>
        <v/>
      </c>
      <c r="F35" s="217" t="str">
        <f t="shared" si="0"/>
        <v>Hide</v>
      </c>
    </row>
    <row r="36" spans="1:6" x14ac:dyDescent="0.25">
      <c r="A36" s="8"/>
      <c r="B36" s="222" t="str">
        <f t="array" ref="B36">IFERROR(INDEX('Programming 2'!$A$24:$F$39,SMALL(IF('Programming 2'!$D$24:$D$39=1,ROW('Programming 2'!$D$24:$D$39)-23),ROW(12:12)),5),"")</f>
        <v/>
      </c>
      <c r="C36" s="222" t="str">
        <f t="array" ref="C36">IFERROR(INDEX('Programming 2'!$A$24:$F$39,SMALL(IF('Programming 2'!$D$24:$D$39=1,ROW('Programming 2'!$D$24:$D$39)-23),ROW(12:12)),6),"")</f>
        <v/>
      </c>
      <c r="F36" s="217" t="str">
        <f t="shared" si="0"/>
        <v>Hide</v>
      </c>
    </row>
    <row r="37" spans="1:6" x14ac:dyDescent="0.25">
      <c r="A37" s="8"/>
      <c r="B37" s="222" t="str">
        <f t="array" ref="B37">IFERROR(INDEX('Programming 2'!$A$24:$F$39,SMALL(IF('Programming 2'!$D$24:$D$39=1,ROW('Programming 2'!$D$24:$D$39)-23),ROW(13:13)),5),"")</f>
        <v/>
      </c>
      <c r="C37" s="222" t="str">
        <f t="array" ref="C37">IFERROR(INDEX('Programming 2'!$A$24:$F$39,SMALL(IF('Programming 2'!$D$24:$D$39=1,ROW('Programming 2'!$D$24:$D$39)-23),ROW(13:13)),6),"")</f>
        <v/>
      </c>
      <c r="F37" s="217" t="str">
        <f t="shared" si="0"/>
        <v>Hide</v>
      </c>
    </row>
    <row r="38" spans="1:6" x14ac:dyDescent="0.25">
      <c r="A38" s="460" t="s">
        <v>138</v>
      </c>
      <c r="B38" s="461"/>
      <c r="C38" s="461"/>
      <c r="F38" s="217" t="s">
        <v>456</v>
      </c>
    </row>
    <row r="39" spans="1:6" x14ac:dyDescent="0.25">
      <c r="A39" s="8"/>
      <c r="B39" s="222" t="str">
        <f t="array" ref="B39">IFERROR(INDEX('Programming 2'!$A$40:$F$41,SMALL(IF('Programming 2'!$D$40:$D$41=1,ROW('Programming 2'!$D$40:$D$41)-39),ROW(1:1)),5),"None")</f>
        <v>None</v>
      </c>
      <c r="C39" s="222" t="str">
        <f t="array" ref="C39">IFERROR(INDEX('Programming 2'!$A$40:$F$41,SMALL(IF('Programming 2'!$D$40:$D$41=1,ROW('Programming 2'!$D$40:$D$41)-39),ROW(1:1)),6),"")</f>
        <v/>
      </c>
      <c r="F39" s="217" t="str">
        <f t="shared" si="0"/>
        <v>Show</v>
      </c>
    </row>
    <row r="40" spans="1:6" x14ac:dyDescent="0.25">
      <c r="A40" s="460" t="s">
        <v>137</v>
      </c>
      <c r="B40" s="461"/>
      <c r="C40" s="461"/>
      <c r="F40" s="217" t="s">
        <v>456</v>
      </c>
    </row>
    <row r="41" spans="1:6" x14ac:dyDescent="0.25">
      <c r="A41" s="8"/>
      <c r="B41" s="222" t="str">
        <f t="array" ref="B41">IFERROR(INDEX('Programming 2'!$A$42:$F$58,SMALL(IF('Programming 2'!$D$42:$D$58=1,ROW('Programming 2'!$D$42:$D$58)-41),ROW(1:1)),5),"None")</f>
        <v>None</v>
      </c>
      <c r="C41" s="222" t="str">
        <f t="array" ref="C41">IFERROR(INDEX('Programming 2'!$A$42:$F$58,SMALL(IF('Programming 2'!$D$42:$D$58=1,ROW('Programming 2'!$D$42:$D$58)-41),ROW(1:1)),6),"")</f>
        <v/>
      </c>
      <c r="F41" s="217" t="str">
        <f t="shared" si="0"/>
        <v>Show</v>
      </c>
    </row>
    <row r="42" spans="1:6" x14ac:dyDescent="0.25">
      <c r="A42" s="8"/>
      <c r="B42" s="222" t="str">
        <f t="array" ref="B42">IFERROR(INDEX('Programming 2'!$A$42:$F$58,SMALL(IF('Programming 2'!$D$42:$D$58=1,ROW('Programming 2'!$D$42:$D$58)-41),ROW(2:2)),5),"")</f>
        <v/>
      </c>
      <c r="C42" s="222" t="str">
        <f t="array" ref="C42">IFERROR(INDEX('Programming 2'!$A$42:$F$58,SMALL(IF('Programming 2'!$D$42:$D$58=1,ROW('Programming 2'!$D$42:$D$58)-41),ROW(2:2)),6),"")</f>
        <v/>
      </c>
      <c r="F42" s="217" t="str">
        <f t="shared" si="0"/>
        <v>Hide</v>
      </c>
    </row>
    <row r="43" spans="1:6" x14ac:dyDescent="0.25">
      <c r="A43" s="8"/>
      <c r="B43" s="222" t="str">
        <f t="array" ref="B43">IFERROR(INDEX('Programming 2'!$A$42:$F$58,SMALL(IF('Programming 2'!$D$42:$D$58=1,ROW('Programming 2'!$D$42:$D$58)-41),ROW(3:3)),5),"")</f>
        <v/>
      </c>
      <c r="C43" s="222" t="str">
        <f t="array" ref="C43">IFERROR(INDEX('Programming 2'!$A$42:$F$58,SMALL(IF('Programming 2'!$D$42:$D$58=1,ROW('Programming 2'!$D$42:$D$58)-41),ROW(3:3)),6),"")</f>
        <v/>
      </c>
      <c r="F43" s="217" t="str">
        <f t="shared" si="0"/>
        <v>Hide</v>
      </c>
    </row>
    <row r="44" spans="1:6" x14ac:dyDescent="0.25">
      <c r="A44" s="8"/>
      <c r="B44" s="222" t="str">
        <f t="array" ref="B44">IFERROR(INDEX('Programming 2'!$A$42:$F$58,SMALL(IF('Programming 2'!$D$42:$D$58=1,ROW('Programming 2'!$D$42:$D$58)-41),ROW(4:4)),5),"")</f>
        <v/>
      </c>
      <c r="C44" s="222" t="str">
        <f t="array" ref="C44">IFERROR(INDEX('Programming 2'!$A$42:$F$58,SMALL(IF('Programming 2'!$D$42:$D$58=1,ROW('Programming 2'!$D$42:$D$58)-41),ROW(4:4)),6),"")</f>
        <v/>
      </c>
      <c r="F44" s="217" t="str">
        <f t="shared" si="0"/>
        <v>Hide</v>
      </c>
    </row>
    <row r="45" spans="1:6" x14ac:dyDescent="0.25">
      <c r="A45" s="8"/>
      <c r="B45" s="222" t="str">
        <f t="array" ref="B45">IFERROR(INDEX('Programming 2'!$A$42:$F$58,SMALL(IF('Programming 2'!$D$42:$D$58=1,ROW('Programming 2'!$D$42:$D$58)-41),ROW(5:5)),5),"")</f>
        <v/>
      </c>
      <c r="C45" s="222" t="str">
        <f t="array" ref="C45">IFERROR(INDEX('Programming 2'!$A$42:$F$58,SMALL(IF('Programming 2'!$D$42:$D$58=1,ROW('Programming 2'!$D$42:$D$58)-41),ROW(5:5)),6),"")</f>
        <v/>
      </c>
      <c r="F45" s="217" t="str">
        <f t="shared" si="0"/>
        <v>Hide</v>
      </c>
    </row>
    <row r="46" spans="1:6" x14ac:dyDescent="0.25">
      <c r="A46" s="8"/>
      <c r="B46" s="222" t="str">
        <f t="array" ref="B46">IFERROR(INDEX('Programming 2'!$A$42:$F$58,SMALL(IF('Programming 2'!$D$42:$D$58=1,ROW('Programming 2'!$D$42:$D$58)-41),ROW(6:6)),5),"")</f>
        <v/>
      </c>
      <c r="C46" s="222" t="str">
        <f t="array" ref="C46">IFERROR(INDEX('Programming 2'!$A$42:$F$58,SMALL(IF('Programming 2'!$D$42:$D$58=1,ROW('Programming 2'!$D$42:$D$58)-41),ROW(6:6)),6),"")</f>
        <v/>
      </c>
      <c r="F46" s="217" t="str">
        <f t="shared" si="0"/>
        <v>Hide</v>
      </c>
    </row>
    <row r="47" spans="1:6" x14ac:dyDescent="0.25">
      <c r="A47" s="8"/>
      <c r="B47" s="222" t="str">
        <f t="array" ref="B47">IFERROR(INDEX('Programming 2'!$A$42:$F$58,SMALL(IF('Programming 2'!$D$42:$D$58=1,ROW('Programming 2'!$D$42:$D$58)-41),ROW(7:7)),5),"")</f>
        <v/>
      </c>
      <c r="C47" s="222" t="str">
        <f t="array" ref="C47">IFERROR(INDEX('Programming 2'!$A$42:$F$58,SMALL(IF('Programming 2'!$D$42:$D$58=1,ROW('Programming 2'!$D$42:$D$58)-41),ROW(7:7)),6),"")</f>
        <v/>
      </c>
      <c r="F47" s="217" t="str">
        <f t="shared" si="0"/>
        <v>Hide</v>
      </c>
    </row>
    <row r="48" spans="1:6" x14ac:dyDescent="0.25">
      <c r="A48" s="8"/>
      <c r="B48" s="222" t="str">
        <f t="array" ref="B48">IFERROR(INDEX('Programming 2'!$A$42:$F$58,SMALL(IF('Programming 2'!$D$42:$D$58=1,ROW('Programming 2'!$D$42:$D$58)-41),ROW(8:8)),5),"")</f>
        <v/>
      </c>
      <c r="C48" s="222" t="str">
        <f t="array" ref="C48">IFERROR(INDEX('Programming 2'!$A$42:$F$58,SMALL(IF('Programming 2'!$D$42:$D$58=1,ROW('Programming 2'!$D$42:$D$58)-41),ROW(8:8)),6),"")</f>
        <v/>
      </c>
      <c r="F48" s="217" t="str">
        <f t="shared" si="0"/>
        <v>Hide</v>
      </c>
    </row>
    <row r="49" spans="1:6" x14ac:dyDescent="0.25">
      <c r="A49" s="8"/>
      <c r="B49" s="222" t="str">
        <f t="array" ref="B49">IFERROR(INDEX('Programming 2'!$A$42:$F$58,SMALL(IF('Programming 2'!$D$42:$D$58=1,ROW('Programming 2'!$D$42:$D$58)-41),ROW(9:9)),5),"")</f>
        <v/>
      </c>
      <c r="C49" s="222" t="str">
        <f t="array" ref="C49">IFERROR(INDEX('Programming 2'!$A$42:$F$58,SMALL(IF('Programming 2'!$D$42:$D$58=1,ROW('Programming 2'!$D$42:$D$58)-41),ROW(9:9)),6),"")</f>
        <v/>
      </c>
      <c r="F49" s="217" t="str">
        <f t="shared" si="0"/>
        <v>Hide</v>
      </c>
    </row>
    <row r="50" spans="1:6" x14ac:dyDescent="0.25">
      <c r="A50" s="8"/>
      <c r="B50" s="222" t="str">
        <f t="array" ref="B50">IFERROR(INDEX('Programming 2'!$A$42:$F$58,SMALL(IF('Programming 2'!$D$42:$D$58=1,ROW('Programming 2'!$D$42:$D$58)-41),ROW(10:10)),5),"")</f>
        <v/>
      </c>
      <c r="C50" s="222" t="str">
        <f t="array" ref="C50">IFERROR(INDEX('Programming 2'!$A$42:$F$58,SMALL(IF('Programming 2'!$D$42:$D$58=1,ROW('Programming 2'!$D$42:$D$58)-41),ROW(10:10)),6),"")</f>
        <v/>
      </c>
      <c r="F50" s="217" t="str">
        <f t="shared" si="0"/>
        <v>Hide</v>
      </c>
    </row>
    <row r="51" spans="1:6" x14ac:dyDescent="0.25">
      <c r="A51" s="8"/>
      <c r="B51" s="222" t="str">
        <f t="array" ref="B51">IFERROR(INDEX('Programming 2'!$A$42:$F$58,SMALL(IF('Programming 2'!$D$42:$D$58=1,ROW('Programming 2'!$D$42:$D$58)-41),ROW(11:11)),5),"")</f>
        <v/>
      </c>
      <c r="C51" s="222" t="str">
        <f t="array" ref="C51">IFERROR(INDEX('Programming 2'!$A$42:$F$58,SMALL(IF('Programming 2'!$D$42:$D$58=1,ROW('Programming 2'!$D$42:$D$58)-41),ROW(11:11)),6),"")</f>
        <v/>
      </c>
      <c r="F51" s="217" t="str">
        <f t="shared" si="0"/>
        <v>Hide</v>
      </c>
    </row>
    <row r="52" spans="1:6" x14ac:dyDescent="0.25">
      <c r="A52" s="8"/>
      <c r="B52" s="222" t="str">
        <f t="array" ref="B52">IFERROR(INDEX('Programming 2'!$A$42:$F$58,SMALL(IF('Programming 2'!$D$42:$D$58=1,ROW('Programming 2'!$D$42:$D$58)-41),ROW(12:12)),5),"")</f>
        <v/>
      </c>
      <c r="C52" s="222" t="str">
        <f t="array" ref="C52">IFERROR(INDEX('Programming 2'!$A$42:$F$58,SMALL(IF('Programming 2'!$D$42:$D$58=1,ROW('Programming 2'!$D$42:$D$58)-41),ROW(12:12)),6),"")</f>
        <v/>
      </c>
      <c r="F52" s="217" t="str">
        <f t="shared" si="0"/>
        <v>Hide</v>
      </c>
    </row>
    <row r="53" spans="1:6" x14ac:dyDescent="0.25">
      <c r="A53" s="460" t="s">
        <v>136</v>
      </c>
      <c r="B53" s="461"/>
      <c r="C53" s="461"/>
      <c r="F53" s="217" t="s">
        <v>456</v>
      </c>
    </row>
    <row r="54" spans="1:6" x14ac:dyDescent="0.25">
      <c r="A54" s="8"/>
      <c r="B54" s="222" t="str">
        <f t="array" ref="B54">IFERROR(INDEX('Programming 2'!$A$61:$F$62,SMALL(IF('Programming 2'!$D$61:$D$62=1,ROW('Programming 2'!$D$61:$D$62)-60),ROW(1:1)),5),"None")</f>
        <v>None</v>
      </c>
      <c r="C54" s="222" t="str">
        <f t="array" ref="C54">IFERROR(INDEX('Programming 2'!$A$61:$F$62,SMALL(IF('Programming 2'!$D$61:$D$62=1,ROW('Programming 2'!$D$61:$D$62)-60),ROW(1:1)),6),"")</f>
        <v/>
      </c>
      <c r="F54" s="217" t="str">
        <f t="shared" si="0"/>
        <v>Show</v>
      </c>
    </row>
    <row r="55" spans="1:6" x14ac:dyDescent="0.25">
      <c r="A55" s="8"/>
      <c r="B55" s="222" t="str">
        <f t="array" ref="B55">IFERROR(INDEX('Programming 2'!$A$61:$F$62,SMALL(IF('Programming 2'!$D$61:$D$62=1,ROW('Programming 2'!$D$61:$D$62)-60),ROW(2:2)),5),"")</f>
        <v/>
      </c>
      <c r="C55" s="222" t="str">
        <f t="array" ref="C55">IFERROR(INDEX('Programming 2'!$A$61:$F$62,SMALL(IF('Programming 2'!$D$61:$D$62=1,ROW('Programming 2'!$D$61:$D$62)-60),ROW(2:2)),6),"")</f>
        <v/>
      </c>
      <c r="F55" s="217" t="str">
        <f t="shared" si="0"/>
        <v>Hide</v>
      </c>
    </row>
    <row r="56" spans="1:6" ht="18.75" x14ac:dyDescent="0.3">
      <c r="A56" s="456" t="s">
        <v>479</v>
      </c>
      <c r="B56" s="457"/>
      <c r="C56" s="457"/>
      <c r="F56" s="217" t="s">
        <v>456</v>
      </c>
    </row>
    <row r="57" spans="1:6" x14ac:dyDescent="0.25">
      <c r="A57" s="454" t="s">
        <v>25</v>
      </c>
      <c r="B57" s="455"/>
      <c r="C57" s="455"/>
      <c r="F57" s="217" t="s">
        <v>456</v>
      </c>
    </row>
    <row r="58" spans="1:6" x14ac:dyDescent="0.25">
      <c r="A58" s="460" t="s">
        <v>135</v>
      </c>
      <c r="B58" s="461"/>
      <c r="C58" s="461"/>
      <c r="F58" s="217" t="s">
        <v>456</v>
      </c>
    </row>
    <row r="59" spans="1:6" x14ac:dyDescent="0.25">
      <c r="A59" s="8"/>
      <c r="B59" s="222" t="str">
        <f t="array" ref="B59">IFERROR(INDEX('Programming 2'!$A$66:$F$74,SMALL(IF('Programming 2'!$D$66:$D$74=1,ROW('Programming 2'!$D$66:$D$74)-65),ROW(1:1)),5),"None")</f>
        <v>None</v>
      </c>
      <c r="C59" s="222" t="str">
        <f t="array" ref="C59">IFERROR(INDEX('Programming 2'!$A$66:$F$74,SMALL(IF('Programming 2'!$D$66:$D$74=1,ROW('Programming 2'!$D$66:$D$74)-65),ROW(1:1)),6),"")</f>
        <v/>
      </c>
      <c r="F59" s="217" t="str">
        <f t="shared" si="0"/>
        <v>Show</v>
      </c>
    </row>
    <row r="60" spans="1:6" x14ac:dyDescent="0.25">
      <c r="A60" s="8"/>
      <c r="B60" s="222" t="str">
        <f t="array" ref="B60">IFERROR(INDEX('Programming 2'!$A$66:$F$74,SMALL(IF('Programming 2'!$D$66:$D$74=1,ROW('Programming 2'!$D$66:$D$74)-65),ROW(2:2)),5),"")</f>
        <v/>
      </c>
      <c r="C60" s="222" t="str">
        <f t="array" ref="C60">IFERROR(INDEX('Programming 2'!$A$66:$F$74,SMALL(IF('Programming 2'!$D$66:$D$74=1,ROW('Programming 2'!$D$66:$D$74)-65),ROW(2:2)),6),"")</f>
        <v/>
      </c>
      <c r="F60" s="217" t="str">
        <f t="shared" si="0"/>
        <v>Hide</v>
      </c>
    </row>
    <row r="61" spans="1:6" x14ac:dyDescent="0.25">
      <c r="A61" s="8"/>
      <c r="B61" s="222" t="str">
        <f t="array" ref="B61">IFERROR(INDEX('Programming 2'!$A$66:$F$74,SMALL(IF('Programming 2'!$D$66:$D$74=1,ROW('Programming 2'!$D$66:$D$74)-65),ROW(3:3)),5),"")</f>
        <v/>
      </c>
      <c r="C61" s="222" t="str">
        <f t="array" ref="C61">IFERROR(INDEX('Programming 2'!$A$66:$F$74,SMALL(IF('Programming 2'!$D$66:$D$74=1,ROW('Programming 2'!$D$66:$D$74)-65),ROW(3:3)),6),"")</f>
        <v/>
      </c>
      <c r="F61" s="217" t="str">
        <f t="shared" si="0"/>
        <v>Hide</v>
      </c>
    </row>
    <row r="62" spans="1:6" x14ac:dyDescent="0.25">
      <c r="A62" s="8"/>
      <c r="B62" s="222" t="str">
        <f t="array" ref="B62">IFERROR(INDEX('Programming 2'!$A$66:$F$74,SMALL(IF('Programming 2'!$D$66:$D$74=1,ROW('Programming 2'!$D$66:$D$74)-65),ROW(4:4)),5),"")</f>
        <v/>
      </c>
      <c r="C62" s="222" t="str">
        <f t="array" ref="C62">IFERROR(INDEX('Programming 2'!$A$66:$F$74,SMALL(IF('Programming 2'!$D$66:$D$74=1,ROW('Programming 2'!$D$66:$D$74)-65),ROW(4:4)),6),"")</f>
        <v/>
      </c>
      <c r="F62" s="217" t="str">
        <f t="shared" si="0"/>
        <v>Hide</v>
      </c>
    </row>
    <row r="63" spans="1:6" x14ac:dyDescent="0.25">
      <c r="A63" s="8"/>
      <c r="B63" s="222" t="str">
        <f t="array" ref="B63">IFERROR(INDEX('Programming 2'!$A$66:$F$74,SMALL(IF('Programming 2'!$D$66:$D$74=1,ROW('Programming 2'!$D$66:$D$74)-65),ROW(5:5)),5),"")</f>
        <v/>
      </c>
      <c r="C63" s="222" t="str">
        <f t="array" ref="C63">IFERROR(INDEX('Programming 2'!$A$66:$F$74,SMALL(IF('Programming 2'!$D$66:$D$74=1,ROW('Programming 2'!$D$66:$D$74)-65),ROW(5:5)),6),"")</f>
        <v/>
      </c>
      <c r="F63" s="217" t="str">
        <f t="shared" si="0"/>
        <v>Hide</v>
      </c>
    </row>
    <row r="64" spans="1:6" x14ac:dyDescent="0.25">
      <c r="A64" s="8"/>
      <c r="B64" s="222" t="str">
        <f t="array" ref="B64">IFERROR(INDEX('Programming 2'!$A$66:$F$74,SMALL(IF('Programming 2'!$D$66:$D$74=1,ROW('Programming 2'!$D$66:$D$74)-65),ROW(6:6)),5),"")</f>
        <v/>
      </c>
      <c r="C64" s="222" t="str">
        <f t="array" ref="C64">IFERROR(INDEX('Programming 2'!$A$66:$F$74,SMALL(IF('Programming 2'!$D$66:$D$74=1,ROW('Programming 2'!$D$66:$D$74)-65),ROW(6:6)),6),"")</f>
        <v/>
      </c>
      <c r="F64" s="217" t="str">
        <f t="shared" si="0"/>
        <v>Hide</v>
      </c>
    </row>
    <row r="65" spans="1:6" x14ac:dyDescent="0.25">
      <c r="A65" s="8"/>
      <c r="B65" s="222" t="str">
        <f t="array" ref="B65">IFERROR(INDEX('Programming 2'!$A$66:$F$74,SMALL(IF('Programming 2'!$D$66:$D$74=1,ROW('Programming 2'!$D$66:$D$74)-65),ROW(7:7)),5),"")</f>
        <v/>
      </c>
      <c r="C65" s="222" t="str">
        <f t="array" ref="C65">IFERROR(INDEX('Programming 2'!$A$66:$F$74,SMALL(IF('Programming 2'!$D$66:$D$74=1,ROW('Programming 2'!$D$66:$D$74)-65),ROW(7:7)),6),"")</f>
        <v/>
      </c>
      <c r="F65" s="217" t="str">
        <f t="shared" si="0"/>
        <v>Hide</v>
      </c>
    </row>
    <row r="66" spans="1:6" x14ac:dyDescent="0.25">
      <c r="A66" s="8"/>
      <c r="B66" s="222" t="str">
        <f t="array" ref="B66">IFERROR(INDEX('Programming 2'!$A$66:$F$74,SMALL(IF('Programming 2'!$D$66:$D$74=1,ROW('Programming 2'!$D$66:$D$74)-65),ROW(8:8)),5),"")</f>
        <v/>
      </c>
      <c r="C66" s="222" t="str">
        <f t="array" ref="C66">IFERROR(INDEX('Programming 2'!$A$66:$F$74,SMALL(IF('Programming 2'!$D$66:$D$74=1,ROW('Programming 2'!$D$66:$D$74)-65),ROW(8:8)),6),"")</f>
        <v/>
      </c>
      <c r="F66" s="217" t="str">
        <f t="shared" si="0"/>
        <v>Hide</v>
      </c>
    </row>
    <row r="67" spans="1:6" x14ac:dyDescent="0.25">
      <c r="A67" s="460" t="s">
        <v>134</v>
      </c>
      <c r="B67" s="461"/>
      <c r="C67" s="461"/>
      <c r="F67" s="217" t="s">
        <v>456</v>
      </c>
    </row>
    <row r="68" spans="1:6" x14ac:dyDescent="0.25">
      <c r="A68" s="8"/>
      <c r="B68" s="222" t="str">
        <f t="array" ref="B68">IFERROR(INDEX('Programming 2'!$A$78:$F$94,SMALL(IF('Programming 2'!$D$78:$D$94=1,ROW('Programming 2'!$D$78:$D$94)-77),ROW(1:1)),5),"None")</f>
        <v>None</v>
      </c>
      <c r="C68" s="222" t="str">
        <f t="array" ref="C68">IFERROR(INDEX('Programming 2'!$A$78:$F$94,SMALL(IF('Programming 2'!$D$78:$D$94=1,ROW('Programming 2'!$D$78:$D$94)-77),ROW(1:1)),6),"")</f>
        <v/>
      </c>
      <c r="F68" s="217" t="str">
        <f t="shared" si="0"/>
        <v>Show</v>
      </c>
    </row>
    <row r="69" spans="1:6" x14ac:dyDescent="0.25">
      <c r="A69" s="8"/>
      <c r="B69" s="222" t="str">
        <f t="array" ref="B69">IFERROR(INDEX('Programming 2'!$A$78:$F$94,SMALL(IF('Programming 2'!$D$78:$D$94=1,ROW('Programming 2'!$D$78:$D$94)-77),ROW(2:2)),5),"")</f>
        <v/>
      </c>
      <c r="C69" s="222" t="str">
        <f t="array" ref="C69">IFERROR(INDEX('Programming 2'!$A$78:$F$94,SMALL(IF('Programming 2'!$D$78:$D$94=1,ROW('Programming 2'!$D$78:$D$94)-77),ROW(2:2)),6),"")</f>
        <v/>
      </c>
      <c r="F69" s="217" t="str">
        <f t="shared" ref="F69:F128" si="1">IF(B69="","Hide","Show")</f>
        <v>Hide</v>
      </c>
    </row>
    <row r="70" spans="1:6" x14ac:dyDescent="0.25">
      <c r="A70" s="8"/>
      <c r="B70" s="222" t="str">
        <f t="array" ref="B70">IFERROR(INDEX('Programming 2'!$A$78:$F$94,SMALL(IF('Programming 2'!$D$78:$D$94=1,ROW('Programming 2'!$D$78:$D$94)-77),ROW(3:3)),5),"")</f>
        <v/>
      </c>
      <c r="C70" s="222" t="str">
        <f t="array" ref="C70">IFERROR(INDEX('Programming 2'!$A$78:$F$94,SMALL(IF('Programming 2'!$D$78:$D$94=1,ROW('Programming 2'!$D$78:$D$94)-77),ROW(3:3)),6),"")</f>
        <v/>
      </c>
      <c r="F70" s="217" t="str">
        <f t="shared" si="1"/>
        <v>Hide</v>
      </c>
    </row>
    <row r="71" spans="1:6" x14ac:dyDescent="0.25">
      <c r="A71" s="8"/>
      <c r="B71" s="222" t="str">
        <f t="array" ref="B71">IFERROR(INDEX('Programming 2'!$A$78:$F$94,SMALL(IF('Programming 2'!$D$78:$D$94=1,ROW('Programming 2'!$D$78:$D$94)-77),ROW(4:4)),5),"")</f>
        <v/>
      </c>
      <c r="C71" s="222" t="str">
        <f t="array" ref="C71">IFERROR(INDEX('Programming 2'!$A$78:$F$94,SMALL(IF('Programming 2'!$D$78:$D$94=1,ROW('Programming 2'!$D$78:$D$94)-77),ROW(4:4)),6),"")</f>
        <v/>
      </c>
      <c r="F71" s="217" t="str">
        <f t="shared" si="1"/>
        <v>Hide</v>
      </c>
    </row>
    <row r="72" spans="1:6" x14ac:dyDescent="0.25">
      <c r="A72" s="8"/>
      <c r="B72" s="222" t="str">
        <f t="array" ref="B72">IFERROR(INDEX('Programming 2'!$A$78:$F$94,SMALL(IF('Programming 2'!$D$78:$D$94=1,ROW('Programming 2'!$D$78:$D$94)-77),ROW(5:5)),5),"")</f>
        <v/>
      </c>
      <c r="C72" s="222" t="str">
        <f t="array" ref="C72">IFERROR(INDEX('Programming 2'!$A$78:$F$94,SMALL(IF('Programming 2'!$D$78:$D$94=1,ROW('Programming 2'!$D$78:$D$94)-77),ROW(5:5)),6),"")</f>
        <v/>
      </c>
      <c r="F72" s="217" t="str">
        <f t="shared" si="1"/>
        <v>Hide</v>
      </c>
    </row>
    <row r="73" spans="1:6" x14ac:dyDescent="0.25">
      <c r="A73" s="8"/>
      <c r="B73" s="222" t="str">
        <f t="array" ref="B73">IFERROR(INDEX('Programming 2'!$A$78:$F$94,SMALL(IF('Programming 2'!$D$78:$D$94=1,ROW('Programming 2'!$D$78:$D$94)-77),ROW(6:6)),5),"")</f>
        <v/>
      </c>
      <c r="C73" s="222" t="str">
        <f t="array" ref="C73">IFERROR(INDEX('Programming 2'!$A$78:$F$94,SMALL(IF('Programming 2'!$D$78:$D$94=1,ROW('Programming 2'!$D$78:$D$94)-77),ROW(6:6)),6),"")</f>
        <v/>
      </c>
      <c r="F73" s="217" t="str">
        <f t="shared" si="1"/>
        <v>Hide</v>
      </c>
    </row>
    <row r="74" spans="1:6" x14ac:dyDescent="0.25">
      <c r="A74" s="8"/>
      <c r="B74" s="222" t="str">
        <f t="array" ref="B74">IFERROR(INDEX('Programming 2'!$A$78:$F$94,SMALL(IF('Programming 2'!$D$78:$D$94=1,ROW('Programming 2'!$D$78:$D$94)-77),ROW(7:7)),5),"")</f>
        <v/>
      </c>
      <c r="C74" s="222" t="str">
        <f t="array" ref="C74">IFERROR(INDEX('Programming 2'!$A$78:$F$94,SMALL(IF('Programming 2'!$D$78:$D$94=1,ROW('Programming 2'!$D$78:$D$94)-77),ROW(7:7)),6),"")</f>
        <v/>
      </c>
      <c r="F74" s="217" t="str">
        <f t="shared" si="1"/>
        <v>Hide</v>
      </c>
    </row>
    <row r="75" spans="1:6" x14ac:dyDescent="0.25">
      <c r="A75" s="8"/>
      <c r="B75" s="222" t="str">
        <f t="array" ref="B75">IFERROR(INDEX('Programming 2'!$A$78:$F$94,SMALL(IF('Programming 2'!$D$78:$D$94=1,ROW('Programming 2'!$D$78:$D$94)-77),ROW(8:8)),5),"")</f>
        <v/>
      </c>
      <c r="C75" s="222" t="str">
        <f t="array" ref="C75">IFERROR(INDEX('Programming 2'!$A$78:$F$94,SMALL(IF('Programming 2'!$D$78:$D$94=1,ROW('Programming 2'!$D$78:$D$94)-77),ROW(8:8)),6),"")</f>
        <v/>
      </c>
      <c r="F75" s="217" t="str">
        <f t="shared" si="1"/>
        <v>Hide</v>
      </c>
    </row>
    <row r="76" spans="1:6" x14ac:dyDescent="0.25">
      <c r="A76" s="8"/>
      <c r="B76" s="222" t="str">
        <f t="array" ref="B76">IFERROR(INDEX('Programming 2'!$A$78:$F$94,SMALL(IF('Programming 2'!$D$78:$D$94=1,ROW('Programming 2'!$D$78:$D$94)-77),ROW(9:9)),5),"")</f>
        <v/>
      </c>
      <c r="C76" s="222" t="str">
        <f t="array" ref="C76">IFERROR(INDEX('Programming 2'!$A$78:$F$94,SMALL(IF('Programming 2'!$D$78:$D$94=1,ROW('Programming 2'!$D$78:$D$94)-77),ROW(9:9)),6),"")</f>
        <v/>
      </c>
      <c r="F76" s="217" t="str">
        <f t="shared" si="1"/>
        <v>Hide</v>
      </c>
    </row>
    <row r="77" spans="1:6" x14ac:dyDescent="0.25">
      <c r="A77" s="8"/>
      <c r="B77" s="222" t="str">
        <f t="array" ref="B77">IFERROR(INDEX('Programming 2'!$A$78:$F$94,SMALL(IF('Programming 2'!$D$78:$D$94=1,ROW('Programming 2'!$D$78:$D$94)-77),ROW(10:10)),5),"")</f>
        <v/>
      </c>
      <c r="C77" s="222" t="str">
        <f t="array" ref="C77">IFERROR(INDEX('Programming 2'!$A$78:$F$94,SMALL(IF('Programming 2'!$D$78:$D$94=1,ROW('Programming 2'!$D$78:$D$94)-77),ROW(10:10)),6),"")</f>
        <v/>
      </c>
      <c r="F77" s="217" t="str">
        <f t="shared" si="1"/>
        <v>Hide</v>
      </c>
    </row>
    <row r="78" spans="1:6" x14ac:dyDescent="0.25">
      <c r="A78" s="8"/>
      <c r="B78" s="222" t="str">
        <f t="array" ref="B78">IFERROR(INDEX('Programming 2'!$A$78:$F$94,SMALL(IF('Programming 2'!$D$78:$D$94=1,ROW('Programming 2'!$D$78:$D$94)-77),ROW(11:11)),5),"")</f>
        <v/>
      </c>
      <c r="C78" s="222" t="str">
        <f t="array" ref="C78">IFERROR(INDEX('Programming 2'!$A$78:$F$94,SMALL(IF('Programming 2'!$D$78:$D$94=1,ROW('Programming 2'!$D$78:$D$94)-77),ROW(11:11)),6),"")</f>
        <v/>
      </c>
      <c r="F78" s="217" t="str">
        <f t="shared" si="1"/>
        <v>Hide</v>
      </c>
    </row>
    <row r="79" spans="1:6" x14ac:dyDescent="0.25">
      <c r="A79" s="8"/>
      <c r="B79" s="222" t="str">
        <f t="array" ref="B79">IFERROR(INDEX('Programming 2'!$A$78:$F$94,SMALL(IF('Programming 2'!$D$78:$D$94=1,ROW('Programming 2'!$D$78:$D$94)-77),ROW(12:12)),5),"")</f>
        <v/>
      </c>
      <c r="C79" s="222" t="str">
        <f t="array" ref="C79">IFERROR(INDEX('Programming 2'!$A$78:$F$94,SMALL(IF('Programming 2'!$D$78:$D$94=1,ROW('Programming 2'!$D$78:$D$94)-77),ROW(12:12)),6),"")</f>
        <v/>
      </c>
      <c r="F79" s="217" t="str">
        <f t="shared" si="1"/>
        <v>Hide</v>
      </c>
    </row>
    <row r="80" spans="1:6" x14ac:dyDescent="0.25">
      <c r="A80" s="8"/>
      <c r="B80" s="222" t="str">
        <f t="array" ref="B80">IFERROR(INDEX('Programming 2'!$A$78:$F$94,SMALL(IF('Programming 2'!$D$78:$D$94=1,ROW('Programming 2'!$D$78:$D$94)-77),ROW(13:13)),5),"")</f>
        <v/>
      </c>
      <c r="C80" s="222" t="str">
        <f t="array" ref="C80">IFERROR(INDEX('Programming 2'!$A$78:$F$94,SMALL(IF('Programming 2'!$D$78:$D$94=1,ROW('Programming 2'!$D$78:$D$94)-77),ROW(13:13)),6),"")</f>
        <v/>
      </c>
      <c r="F80" s="217" t="str">
        <f t="shared" si="1"/>
        <v>Hide</v>
      </c>
    </row>
    <row r="81" spans="1:6" x14ac:dyDescent="0.25">
      <c r="A81" s="8"/>
      <c r="B81" s="222" t="str">
        <f t="array" ref="B81">IFERROR(INDEX('Programming 2'!$A$78:$F$94,SMALL(IF('Programming 2'!$D$78:$D$94=1,ROW('Programming 2'!$D$78:$D$94)-77),ROW(14:14)),5),"")</f>
        <v/>
      </c>
      <c r="C81" s="222" t="str">
        <f t="array" ref="C81">IFERROR(INDEX('Programming 2'!$A$78:$F$94,SMALL(IF('Programming 2'!$D$78:$D$94=1,ROW('Programming 2'!$D$78:$D$94)-77),ROW(14:14)),6),"")</f>
        <v/>
      </c>
      <c r="F81" s="217" t="str">
        <f t="shared" si="1"/>
        <v>Hide</v>
      </c>
    </row>
    <row r="82" spans="1:6" x14ac:dyDescent="0.25">
      <c r="A82" s="8"/>
      <c r="B82" s="222" t="str">
        <f t="array" ref="B82">IFERROR(INDEX('Programming 2'!$A$78:$F$94,SMALL(IF('Programming 2'!$D$78:$D$94=1,ROW('Programming 2'!$D$78:$D$94)-77),ROW(15:15)),5),"")</f>
        <v/>
      </c>
      <c r="C82" s="222" t="str">
        <f t="array" ref="C82">IFERROR(INDEX('Programming 2'!$A$78:$F$94,SMALL(IF('Programming 2'!$D$78:$D$94=1,ROW('Programming 2'!$D$78:$D$94)-77),ROW(15:15)),6),"")</f>
        <v/>
      </c>
      <c r="F82" s="217" t="str">
        <f t="shared" si="1"/>
        <v>Hide</v>
      </c>
    </row>
    <row r="83" spans="1:6" x14ac:dyDescent="0.25">
      <c r="A83" s="8"/>
      <c r="B83" s="222" t="str">
        <f t="array" ref="B83">IFERROR(INDEX('Programming 2'!$A$78:$F$94,SMALL(IF('Programming 2'!$D$78:$D$94=1,ROW('Programming 2'!$D$78:$D$94)-77),ROW(16:16)),5),"")</f>
        <v/>
      </c>
      <c r="C83" s="222" t="str">
        <f t="array" ref="C83">IFERROR(INDEX('Programming 2'!$A$78:$F$94,SMALL(IF('Programming 2'!$D$78:$D$94=1,ROW('Programming 2'!$D$78:$D$94)-77),ROW(16:16)),6),"")</f>
        <v/>
      </c>
      <c r="F83" s="217" t="str">
        <f t="shared" si="1"/>
        <v>Hide</v>
      </c>
    </row>
    <row r="84" spans="1:6" x14ac:dyDescent="0.25">
      <c r="A84" s="460" t="s">
        <v>133</v>
      </c>
      <c r="B84" s="461"/>
      <c r="C84" s="461"/>
      <c r="F84" s="217" t="s">
        <v>456</v>
      </c>
    </row>
    <row r="85" spans="1:6" x14ac:dyDescent="0.25">
      <c r="A85" s="8"/>
      <c r="B85" s="222" t="str">
        <f t="array" ref="B85">IFERROR(INDEX('Programming 2'!$A$95:$F$117,SMALL(IF('Programming 2'!$D$95:$D$117=1,ROW('Programming 2'!$D$95:$D$117)-94),ROW(1:1)),5),"None")</f>
        <v>None</v>
      </c>
      <c r="C85" s="222" t="str">
        <f t="array" ref="C85">IFERROR(INDEX('Programming 2'!$A$95:$F$117,SMALL(IF('Programming 2'!$D$95:$D$117=1,ROW('Programming 2'!$D$95:$D$117)-94),ROW(1:1)),6),"")</f>
        <v/>
      </c>
      <c r="F85" s="217" t="str">
        <f t="shared" si="1"/>
        <v>Show</v>
      </c>
    </row>
    <row r="86" spans="1:6" x14ac:dyDescent="0.25">
      <c r="A86" s="8"/>
      <c r="B86" s="222" t="str">
        <f t="array" ref="B86">IFERROR(INDEX('Programming 2'!$A$95:$F$117,SMALL(IF('Programming 2'!$D$95:$D$117=1,ROW('Programming 2'!$D$95:$D$117)-94),ROW(2:2)),5),"")</f>
        <v/>
      </c>
      <c r="C86" s="222" t="str">
        <f t="array" ref="C86">IFERROR(INDEX('Programming 2'!$A$95:$F$117,SMALL(IF('Programming 2'!$D$95:$D$117=1,ROW('Programming 2'!$D$95:$D$117)-94),ROW(2:2)),6),"")</f>
        <v/>
      </c>
      <c r="F86" s="217" t="str">
        <f t="shared" si="1"/>
        <v>Hide</v>
      </c>
    </row>
    <row r="87" spans="1:6" x14ac:dyDescent="0.25">
      <c r="A87" s="8"/>
      <c r="B87" s="222" t="str">
        <f t="array" ref="B87">IFERROR(INDEX('Programming 2'!$A$95:$F$117,SMALL(IF('Programming 2'!$D$95:$D$117=1,ROW('Programming 2'!$D$95:$D$117)-94),ROW(3:3)),5),"")</f>
        <v/>
      </c>
      <c r="C87" s="222" t="str">
        <f t="array" ref="C87">IFERROR(INDEX('Programming 2'!$A$95:$F$117,SMALL(IF('Programming 2'!$D$95:$D$117=1,ROW('Programming 2'!$D$95:$D$117)-94),ROW(3:3)),6),"")</f>
        <v/>
      </c>
      <c r="F87" s="217" t="str">
        <f t="shared" si="1"/>
        <v>Hide</v>
      </c>
    </row>
    <row r="88" spans="1:6" x14ac:dyDescent="0.25">
      <c r="A88" s="8"/>
      <c r="B88" s="222" t="str">
        <f t="array" ref="B88">IFERROR(INDEX('Programming 2'!$A$95:$F$117,SMALL(IF('Programming 2'!$D$95:$D$117=1,ROW('Programming 2'!$D$95:$D$117)-94),ROW(4:4)),5),"")</f>
        <v/>
      </c>
      <c r="C88" s="222" t="str">
        <f t="array" ref="C88">IFERROR(INDEX('Programming 2'!$A$95:$F$117,SMALL(IF('Programming 2'!$D$95:$D$117=1,ROW('Programming 2'!$D$95:$D$117)-94),ROW(4:4)),6),"")</f>
        <v/>
      </c>
      <c r="F88" s="217" t="str">
        <f t="shared" si="1"/>
        <v>Hide</v>
      </c>
    </row>
    <row r="89" spans="1:6" x14ac:dyDescent="0.25">
      <c r="A89" s="8"/>
      <c r="B89" s="222" t="str">
        <f t="array" ref="B89">IFERROR(INDEX('Programming 2'!$A$95:$F$117,SMALL(IF('Programming 2'!$D$95:$D$117=1,ROW('Programming 2'!$D$95:$D$117)-94),ROW(5:5)),5),"")</f>
        <v/>
      </c>
      <c r="C89" s="222" t="str">
        <f t="array" ref="C89">IFERROR(INDEX('Programming 2'!$A$95:$F$117,SMALL(IF('Programming 2'!$D$95:$D$117=1,ROW('Programming 2'!$D$95:$D$117)-94),ROW(5:5)),6),"")</f>
        <v/>
      </c>
      <c r="F89" s="217" t="str">
        <f t="shared" si="1"/>
        <v>Hide</v>
      </c>
    </row>
    <row r="90" spans="1:6" x14ac:dyDescent="0.25">
      <c r="A90" s="8"/>
      <c r="B90" s="222" t="str">
        <f t="array" ref="B90">IFERROR(INDEX('Programming 2'!$A$95:$F$117,SMALL(IF('Programming 2'!$D$95:$D$117=1,ROW('Programming 2'!$D$95:$D$117)-94),ROW(6:6)),5),"")</f>
        <v/>
      </c>
      <c r="C90" s="222" t="str">
        <f t="array" ref="C90">IFERROR(INDEX('Programming 2'!$A$95:$F$117,SMALL(IF('Programming 2'!$D$95:$D$117=1,ROW('Programming 2'!$D$95:$D$117)-94),ROW(6:6)),6),"")</f>
        <v/>
      </c>
      <c r="F90" s="217" t="str">
        <f t="shared" si="1"/>
        <v>Hide</v>
      </c>
    </row>
    <row r="91" spans="1:6" x14ac:dyDescent="0.25">
      <c r="A91" s="8"/>
      <c r="B91" s="222" t="str">
        <f t="array" ref="B91">IFERROR(INDEX('Programming 2'!$A$95:$F$117,SMALL(IF('Programming 2'!$D$95:$D$117=1,ROW('Programming 2'!$D$95:$D$117)-94),ROW(7:7)),5),"")</f>
        <v/>
      </c>
      <c r="C91" s="222" t="str">
        <f t="array" ref="C91">IFERROR(INDEX('Programming 2'!$A$95:$F$117,SMALL(IF('Programming 2'!$D$95:$D$117=1,ROW('Programming 2'!$D$95:$D$117)-94),ROW(7:7)),6),"")</f>
        <v/>
      </c>
      <c r="F91" s="217" t="str">
        <f t="shared" si="1"/>
        <v>Hide</v>
      </c>
    </row>
    <row r="92" spans="1:6" x14ac:dyDescent="0.25">
      <c r="A92" s="8"/>
      <c r="B92" s="222" t="str">
        <f t="array" ref="B92">IFERROR(INDEX('Programming 2'!$A$95:$F$117,SMALL(IF('Programming 2'!$D$95:$D$117=1,ROW('Programming 2'!$D$95:$D$117)-94),ROW(8:8)),5),"")</f>
        <v/>
      </c>
      <c r="C92" s="222" t="str">
        <f t="array" ref="C92">IFERROR(INDEX('Programming 2'!$A$95:$F$117,SMALL(IF('Programming 2'!$D$95:$D$117=1,ROW('Programming 2'!$D$95:$D$117)-94),ROW(8:8)),6),"")</f>
        <v/>
      </c>
      <c r="F92" s="217" t="str">
        <f t="shared" si="1"/>
        <v>Hide</v>
      </c>
    </row>
    <row r="93" spans="1:6" x14ac:dyDescent="0.25">
      <c r="A93" s="8"/>
      <c r="B93" s="222" t="str">
        <f t="array" ref="B93">IFERROR(INDEX('Programming 2'!$A$95:$F$117,SMALL(IF('Programming 2'!$D$95:$D$117=1,ROW('Programming 2'!$D$95:$D$117)-94),ROW(9:9)),5),"")</f>
        <v/>
      </c>
      <c r="C93" s="222" t="str">
        <f t="array" ref="C93">IFERROR(INDEX('Programming 2'!$A$95:$F$117,SMALL(IF('Programming 2'!$D$95:$D$117=1,ROW('Programming 2'!$D$95:$D$117)-94),ROW(9:9)),6),"")</f>
        <v/>
      </c>
      <c r="F93" s="217" t="str">
        <f t="shared" si="1"/>
        <v>Hide</v>
      </c>
    </row>
    <row r="94" spans="1:6" x14ac:dyDescent="0.25">
      <c r="A94" s="8"/>
      <c r="B94" s="222" t="str">
        <f t="array" ref="B94">IFERROR(INDEX('Programming 2'!$A$95:$F$117,SMALL(IF('Programming 2'!$D$95:$D$117=1,ROW('Programming 2'!$D$95:$D$117)-94),ROW(10:10)),5),"")</f>
        <v/>
      </c>
      <c r="C94" s="222" t="str">
        <f t="array" ref="C94">IFERROR(INDEX('Programming 2'!$A$95:$F$117,SMALL(IF('Programming 2'!$D$95:$D$117=1,ROW('Programming 2'!$D$95:$D$117)-94),ROW(10:10)),6),"")</f>
        <v/>
      </c>
      <c r="F94" s="217" t="str">
        <f t="shared" si="1"/>
        <v>Hide</v>
      </c>
    </row>
    <row r="95" spans="1:6" x14ac:dyDescent="0.25">
      <c r="A95" s="8"/>
      <c r="B95" s="222" t="str">
        <f t="array" ref="B95">IFERROR(INDEX('Programming 2'!$A$95:$F$117,SMALL(IF('Programming 2'!$D$95:$D$117=1,ROW('Programming 2'!$D$95:$D$117)-94),ROW(11:11)),5),"")</f>
        <v/>
      </c>
      <c r="C95" s="222" t="str">
        <f t="array" ref="C95">IFERROR(INDEX('Programming 2'!$A$95:$F$117,SMALL(IF('Programming 2'!$D$95:$D$117=1,ROW('Programming 2'!$D$95:$D$117)-94),ROW(11:11)),6),"")</f>
        <v/>
      </c>
      <c r="F95" s="217" t="str">
        <f t="shared" si="1"/>
        <v>Hide</v>
      </c>
    </row>
    <row r="96" spans="1:6" x14ac:dyDescent="0.25">
      <c r="A96" s="8"/>
      <c r="B96" s="222" t="str">
        <f t="array" ref="B96">IFERROR(INDEX('Programming 2'!$A$95:$F$117,SMALL(IF('Programming 2'!$D$95:$D$117=1,ROW('Programming 2'!$D$95:$D$117)-94),ROW(12:12)),5),"")</f>
        <v/>
      </c>
      <c r="C96" s="222" t="str">
        <f t="array" ref="C96">IFERROR(INDEX('Programming 2'!$A$95:$F$117,SMALL(IF('Programming 2'!$D$95:$D$117=1,ROW('Programming 2'!$D$95:$D$117)-94),ROW(12:12)),6),"")</f>
        <v/>
      </c>
      <c r="F96" s="217" t="str">
        <f t="shared" si="1"/>
        <v>Hide</v>
      </c>
    </row>
    <row r="97" spans="1:6" x14ac:dyDescent="0.25">
      <c r="A97" s="8"/>
      <c r="B97" s="222" t="str">
        <f t="array" ref="B97">IFERROR(INDEX('Programming 2'!$A$95:$F$117,SMALL(IF('Programming 2'!$D$95:$D$117=1,ROW('Programming 2'!$D$95:$D$117)-94),ROW(13:13)),5),"")</f>
        <v/>
      </c>
      <c r="C97" s="222" t="str">
        <f t="array" ref="C97">IFERROR(INDEX('Programming 2'!$A$95:$F$117,SMALL(IF('Programming 2'!$D$95:$D$117=1,ROW('Programming 2'!$D$95:$D$117)-94),ROW(13:13)),6),"")</f>
        <v/>
      </c>
      <c r="F97" s="217" t="str">
        <f t="shared" si="1"/>
        <v>Hide</v>
      </c>
    </row>
    <row r="98" spans="1:6" x14ac:dyDescent="0.25">
      <c r="A98" s="8"/>
      <c r="B98" s="222" t="str">
        <f t="array" ref="B98">IFERROR(INDEX('Programming 2'!$A$95:$F$117,SMALL(IF('Programming 2'!$D$95:$D$117=1,ROW('Programming 2'!$D$95:$D$117)-94),ROW(14:14)),5),"")</f>
        <v/>
      </c>
      <c r="C98" s="222" t="str">
        <f t="array" ref="C98">IFERROR(INDEX('Programming 2'!$A$95:$F$117,SMALL(IF('Programming 2'!$D$95:$D$117=1,ROW('Programming 2'!$D$95:$D$117)-94),ROW(14:14)),6),"")</f>
        <v/>
      </c>
      <c r="F98" s="217" t="str">
        <f t="shared" si="1"/>
        <v>Hide</v>
      </c>
    </row>
    <row r="99" spans="1:6" x14ac:dyDescent="0.25">
      <c r="A99" s="8"/>
      <c r="B99" s="222" t="str">
        <f t="array" ref="B99">IFERROR(INDEX('Programming 2'!$A$95:$F$117,SMALL(IF('Programming 2'!$D$95:$D$117=1,ROW('Programming 2'!$D$95:$D$117)-94),ROW(15:15)),5),"")</f>
        <v/>
      </c>
      <c r="C99" s="222" t="str">
        <f t="array" ref="C99">IFERROR(INDEX('Programming 2'!$A$95:$F$117,SMALL(IF('Programming 2'!$D$95:$D$117=1,ROW('Programming 2'!$D$95:$D$117)-94),ROW(15:15)),6),"")</f>
        <v/>
      </c>
      <c r="F99" s="217" t="str">
        <f t="shared" si="1"/>
        <v>Hide</v>
      </c>
    </row>
    <row r="100" spans="1:6" x14ac:dyDescent="0.25">
      <c r="A100" s="8"/>
      <c r="B100" s="222" t="str">
        <f t="array" ref="B100">IFERROR(INDEX('Programming 2'!$A$95:$F$117,SMALL(IF('Programming 2'!$D$95:$D$117=1,ROW('Programming 2'!$D$95:$D$117)-94),ROW(16:16)),5),"")</f>
        <v/>
      </c>
      <c r="C100" s="222" t="str">
        <f t="array" ref="C100">IFERROR(INDEX('Programming 2'!$A$95:$F$117,SMALL(IF('Programming 2'!$D$95:$D$117=1,ROW('Programming 2'!$D$95:$D$117)-94),ROW(16:16)),6),"")</f>
        <v/>
      </c>
      <c r="F100" s="217" t="str">
        <f t="shared" si="1"/>
        <v>Hide</v>
      </c>
    </row>
    <row r="101" spans="1:6" x14ac:dyDescent="0.25">
      <c r="A101" s="8"/>
      <c r="B101" s="222" t="str">
        <f t="array" ref="B101">IFERROR(INDEX('Programming 2'!$A$95:$F$117,SMALL(IF('Programming 2'!$D$95:$D$117=1,ROW('Programming 2'!$D$95:$D$117)-94),ROW(17:17)),5),"")</f>
        <v/>
      </c>
      <c r="C101" s="222" t="str">
        <f t="array" ref="C101">IFERROR(INDEX('Programming 2'!$A$95:$F$117,SMALL(IF('Programming 2'!$D$95:$D$117=1,ROW('Programming 2'!$D$95:$D$117)-94),ROW(17:17)),6),"")</f>
        <v/>
      </c>
      <c r="F101" s="217" t="str">
        <f t="shared" si="1"/>
        <v>Hide</v>
      </c>
    </row>
    <row r="102" spans="1:6" x14ac:dyDescent="0.25">
      <c r="A102" s="8"/>
      <c r="B102" s="222" t="str">
        <f t="array" ref="B102">IFERROR(INDEX('Programming 2'!$A$95:$F$117,SMALL(IF('Programming 2'!$D$95:$D$117=1,ROW('Programming 2'!$D$95:$D$117)-94),ROW(18:18)),5),"")</f>
        <v/>
      </c>
      <c r="C102" s="222" t="str">
        <f t="array" ref="C102">IFERROR(INDEX('Programming 2'!$A$95:$F$117,SMALL(IF('Programming 2'!$D$95:$D$117=1,ROW('Programming 2'!$D$95:$D$117)-94),ROW(18:18)),6),"")</f>
        <v/>
      </c>
      <c r="F102" s="217" t="str">
        <f t="shared" si="1"/>
        <v>Hide</v>
      </c>
    </row>
    <row r="103" spans="1:6" x14ac:dyDescent="0.25">
      <c r="A103" s="8"/>
      <c r="B103" s="222" t="str">
        <f t="array" ref="B103">IFERROR(INDEX('Programming 2'!$A$95:$F$117,SMALL(IF('Programming 2'!$D$95:$D$117=1,ROW('Programming 2'!$D$95:$D$117)-94),ROW(19:19)),5),"")</f>
        <v/>
      </c>
      <c r="C103" s="222" t="str">
        <f t="array" ref="C103">IFERROR(INDEX('Programming 2'!$A$95:$F$117,SMALL(IF('Programming 2'!$D$95:$D$117=1,ROW('Programming 2'!$D$95:$D$117)-94),ROW(19:19)),6),"")</f>
        <v/>
      </c>
      <c r="F103" s="217" t="str">
        <f t="shared" si="1"/>
        <v>Hide</v>
      </c>
    </row>
    <row r="104" spans="1:6" x14ac:dyDescent="0.25">
      <c r="A104" s="460" t="s">
        <v>115</v>
      </c>
      <c r="B104" s="461"/>
      <c r="C104" s="461"/>
      <c r="F104" s="217" t="s">
        <v>456</v>
      </c>
    </row>
    <row r="105" spans="1:6" x14ac:dyDescent="0.25">
      <c r="A105" s="8"/>
      <c r="B105" s="222" t="str">
        <f t="array" ref="B105">IFERROR(INDEX('Programming 2'!$A$119:$F$126,SMALL(IF('Programming 2'!$D$119:$D$126=1,ROW('Programming 2'!$D$119:$D$126)-118),ROW(1:1)),5),"None")</f>
        <v>None</v>
      </c>
      <c r="C105" s="222" t="str">
        <f t="array" ref="C105">IFERROR(INDEX('Programming 2'!$A$119:$F$126,SMALL(IF('Programming 2'!$D$119:$D$126=1,ROW('Programming 2'!$D$119:$D$126)-118),ROW(1:1)),6),"")</f>
        <v/>
      </c>
      <c r="F105" s="217" t="str">
        <f t="shared" si="1"/>
        <v>Show</v>
      </c>
    </row>
    <row r="106" spans="1:6" x14ac:dyDescent="0.25">
      <c r="A106" s="8"/>
      <c r="B106" s="222" t="str">
        <f t="array" ref="B106">IFERROR(INDEX('Programming 2'!$A$119:$F$126,SMALL(IF('Programming 2'!$D$119:$D$126=1,ROW('Programming 2'!$D$119:$D$126)-118),ROW(2:2)),5),"")</f>
        <v/>
      </c>
      <c r="C106" s="222" t="str">
        <f t="array" ref="C106">IFERROR(INDEX('Programming 2'!$A$119:$F$126,SMALL(IF('Programming 2'!$D$119:$D$126=1,ROW('Programming 2'!$D$119:$D$126)-118),ROW(2:2)),6),"")</f>
        <v/>
      </c>
      <c r="F106" s="217" t="str">
        <f t="shared" si="1"/>
        <v>Hide</v>
      </c>
    </row>
    <row r="107" spans="1:6" x14ac:dyDescent="0.25">
      <c r="A107" s="8"/>
      <c r="B107" s="222" t="str">
        <f t="array" ref="B107">IFERROR(INDEX('Programming 2'!$A$119:$F$126,SMALL(IF('Programming 2'!$D$119:$D$126=1,ROW('Programming 2'!$D$119:$D$126)-118),ROW(3:3)),5),"")</f>
        <v/>
      </c>
      <c r="C107" s="222" t="str">
        <f t="array" ref="C107">IFERROR(INDEX('Programming 2'!$A$119:$F$126,SMALL(IF('Programming 2'!$D$119:$D$126=1,ROW('Programming 2'!$D$119:$D$126)-118),ROW(3:3)),6),"")</f>
        <v/>
      </c>
      <c r="F107" s="217" t="str">
        <f t="shared" si="1"/>
        <v>Hide</v>
      </c>
    </row>
    <row r="108" spans="1:6" x14ac:dyDescent="0.25">
      <c r="A108" s="8"/>
      <c r="B108" s="222" t="str">
        <f t="array" ref="B108">IFERROR(INDEX('Programming 2'!$A$119:$F$126,SMALL(IF('Programming 2'!$D$119:$D$126=1,ROW('Programming 2'!$D$119:$D$126)-118),ROW(4:4)),5),"")</f>
        <v/>
      </c>
      <c r="C108" s="222" t="str">
        <f t="array" ref="C108">IFERROR(INDEX('Programming 2'!$A$119:$F$126,SMALL(IF('Programming 2'!$D$119:$D$126=1,ROW('Programming 2'!$D$119:$D$126)-118),ROW(4:4)),6),"")</f>
        <v/>
      </c>
      <c r="F108" s="217" t="str">
        <f t="shared" si="1"/>
        <v>Hide</v>
      </c>
    </row>
    <row r="109" spans="1:6" x14ac:dyDescent="0.25">
      <c r="A109" s="8"/>
      <c r="B109" s="222" t="str">
        <f t="array" ref="B109">IFERROR(INDEX('Programming 2'!$A$119:$F$126,SMALL(IF('Programming 2'!$D$119:$D$126=1,ROW('Programming 2'!$D$119:$D$126)-118),ROW(5:5)),5),"")</f>
        <v/>
      </c>
      <c r="C109" s="222" t="str">
        <f t="array" ref="C109">IFERROR(INDEX('Programming 2'!$A$119:$F$126,SMALL(IF('Programming 2'!$D$119:$D$126=1,ROW('Programming 2'!$D$119:$D$126)-118),ROW(5:5)),6),"")</f>
        <v/>
      </c>
      <c r="F109" s="217" t="str">
        <f t="shared" si="1"/>
        <v>Hide</v>
      </c>
    </row>
    <row r="110" spans="1:6" x14ac:dyDescent="0.25">
      <c r="A110" s="8"/>
      <c r="B110" s="222" t="str">
        <f t="array" ref="B110">IFERROR(INDEX('Programming 2'!$A$119:$F$126,SMALL(IF('Programming 2'!$D$119:$D$126=1,ROW('Programming 2'!$D$119:$D$126)-118),ROW(6:6)),5),"")</f>
        <v/>
      </c>
      <c r="C110" s="222" t="str">
        <f t="array" ref="C110">IFERROR(INDEX('Programming 2'!$A$119:$F$126,SMALL(IF('Programming 2'!$D$119:$D$126=1,ROW('Programming 2'!$D$119:$D$126)-118),ROW(6:6)),6),"")</f>
        <v/>
      </c>
      <c r="F110" s="217" t="str">
        <f t="shared" si="1"/>
        <v>Hide</v>
      </c>
    </row>
    <row r="111" spans="1:6" x14ac:dyDescent="0.25">
      <c r="A111" s="8"/>
      <c r="B111" s="222" t="str">
        <f t="array" ref="B111">IFERROR(INDEX('Programming 2'!$A$119:$F$126,SMALL(IF('Programming 2'!$D$119:$D$126=1,ROW('Programming 2'!$D$119:$D$126)-118),ROW(7:7)),5),"")</f>
        <v/>
      </c>
      <c r="C111" s="222" t="str">
        <f t="array" ref="C111">IFERROR(INDEX('Programming 2'!$A$119:$F$126,SMALL(IF('Programming 2'!$D$119:$D$126=1,ROW('Programming 2'!$D$119:$D$126)-118),ROW(7:7)),6),"")</f>
        <v/>
      </c>
      <c r="F111" s="217" t="str">
        <f t="shared" si="1"/>
        <v>Hide</v>
      </c>
    </row>
    <row r="112" spans="1:6" ht="18.75" x14ac:dyDescent="0.3">
      <c r="A112" s="456" t="s">
        <v>480</v>
      </c>
      <c r="B112" s="457"/>
      <c r="C112" s="457"/>
      <c r="F112" s="217" t="s">
        <v>456</v>
      </c>
    </row>
    <row r="113" spans="1:6" ht="15.75" customHeight="1" x14ac:dyDescent="0.25">
      <c r="A113" s="454" t="s">
        <v>483</v>
      </c>
      <c r="B113" s="455"/>
      <c r="C113" s="455"/>
      <c r="F113" s="217" t="s">
        <v>456</v>
      </c>
    </row>
    <row r="114" spans="1:6" x14ac:dyDescent="0.25">
      <c r="A114" s="462" t="s">
        <v>128</v>
      </c>
      <c r="B114" s="462"/>
      <c r="C114" s="462"/>
      <c r="F114" s="217" t="s">
        <v>456</v>
      </c>
    </row>
    <row r="115" spans="1:6" x14ac:dyDescent="0.25">
      <c r="A115" s="8"/>
      <c r="B115" t="str">
        <f t="array" ref="B115">IFERROR(INDEX('Programming 2'!$A$130:$F$134,SMALL(IF('Programming 2'!$D$130:$D$134=1,ROW('Programming 2'!$D$130:$D$134)-129),ROW(1:1)),5),"None")</f>
        <v>None</v>
      </c>
      <c r="C115" t="str">
        <f t="array" ref="C115">IFERROR(INDEX('Programming 2'!$A$130:$F$134,SMALL(IF('Programming 2'!$D$130:$D$134=1,ROW('Programming 2'!$D$130:$D$134)-129),ROW(1:1)),6),"")</f>
        <v/>
      </c>
      <c r="F115" s="217" t="str">
        <f t="shared" si="1"/>
        <v>Show</v>
      </c>
    </row>
    <row r="116" spans="1:6" x14ac:dyDescent="0.25">
      <c r="A116" s="8"/>
      <c r="B116" t="str">
        <f t="array" ref="B116">IFERROR(INDEX('Programming 2'!$A$130:$F$134,SMALL(IF('Programming 2'!$D$130:$D$134=1,ROW('Programming 2'!$D$130:$D$134)-129),ROW(2:2)),5),"")</f>
        <v/>
      </c>
      <c r="C116" t="str">
        <f t="array" ref="C116">IFERROR(INDEX('Programming 2'!$A$130:$F$134,SMALL(IF('Programming 2'!$D$130:$D$134=1,ROW('Programming 2'!$D$130:$D$134)-129),ROW(2:2)),6),"")</f>
        <v/>
      </c>
      <c r="F116" s="217" t="str">
        <f t="shared" si="1"/>
        <v>Hide</v>
      </c>
    </row>
    <row r="117" spans="1:6" x14ac:dyDescent="0.25">
      <c r="A117" s="8"/>
      <c r="B117" t="str">
        <f t="array" ref="B117">IFERROR(INDEX('Programming 2'!$A$130:$F$134,SMALL(IF('Programming 2'!$D$130:$D$134=1,ROW('Programming 2'!$D$130:$D$134)-129),ROW(3:3)),5),"")</f>
        <v/>
      </c>
      <c r="C117" t="str">
        <f t="array" ref="C117">IFERROR(INDEX('Programming 2'!$A$130:$F$134,SMALL(IF('Programming 2'!$D$130:$D$134=1,ROW('Programming 2'!$D$130:$D$134)-129),ROW(3:3)),6),"")</f>
        <v/>
      </c>
      <c r="F117" s="217" t="str">
        <f t="shared" si="1"/>
        <v>Hide</v>
      </c>
    </row>
    <row r="118" spans="1:6" x14ac:dyDescent="0.25">
      <c r="A118" s="8"/>
      <c r="B118" t="str">
        <f t="array" ref="B118">IFERROR(INDEX('Programming 2'!$A$130:$F$134,SMALL(IF('Programming 2'!$D$130:$D$134=1,ROW('Programming 2'!$D$130:$D$134)-129),ROW(4:4)),5),"")</f>
        <v/>
      </c>
      <c r="C118" t="str">
        <f t="array" ref="C118">IFERROR(INDEX('Programming 2'!$A$130:$F$134,SMALL(IF('Programming 2'!$D$130:$D$134=1,ROW('Programming 2'!$D$130:$D$134)-129),ROW(4:4)),6),"")</f>
        <v/>
      </c>
      <c r="F118" s="217" t="str">
        <f t="shared" si="1"/>
        <v>Hide</v>
      </c>
    </row>
    <row r="119" spans="1:6" x14ac:dyDescent="0.25">
      <c r="A119" s="8"/>
      <c r="B119" t="str">
        <f t="array" ref="B119">IFERROR(INDEX('Programming 2'!$A$130:$F$134,SMALL(IF('Programming 2'!$D$130:$D$134=1,ROW('Programming 2'!$D$130:$D$134)-129),ROW(5:5)),5),"")</f>
        <v/>
      </c>
      <c r="C119" t="str">
        <f t="array" ref="C119">IFERROR(INDEX('Programming 2'!$A$130:$F$134,SMALL(IF('Programming 2'!$D$130:$D$134=1,ROW('Programming 2'!$D$130:$D$134)-129),ROW(5:5)),6),"")</f>
        <v/>
      </c>
      <c r="F119" s="217" t="str">
        <f t="shared" si="1"/>
        <v>Hide</v>
      </c>
    </row>
    <row r="120" spans="1:6" x14ac:dyDescent="0.25">
      <c r="A120" s="462" t="s">
        <v>129</v>
      </c>
      <c r="B120" s="462"/>
      <c r="C120" s="462"/>
      <c r="F120" s="217" t="s">
        <v>456</v>
      </c>
    </row>
    <row r="121" spans="1:6" x14ac:dyDescent="0.25">
      <c r="A121" s="8"/>
      <c r="B121" t="str">
        <f t="array" ref="B121">IFERROR(INDEX('Programming 2'!$A$136:$F$144,SMALL(IF('Programming 2'!$D$136:$D$144=1,ROW('Programming 2'!$D$136:$D$144)-135),ROW(1:1)),5),"None")</f>
        <v>None</v>
      </c>
      <c r="C121" t="str">
        <f t="array" ref="C121">IFERROR(INDEX('Programming 2'!$A$136:$F$144,SMALL(IF('Programming 2'!$D$136:$D$144=1,ROW('Programming 2'!$D$136:$D$144)-135),ROW(1:1)),6),"")</f>
        <v/>
      </c>
      <c r="F121" s="217" t="str">
        <f t="shared" si="1"/>
        <v>Show</v>
      </c>
    </row>
    <row r="122" spans="1:6" x14ac:dyDescent="0.25">
      <c r="A122" s="8"/>
      <c r="B122" t="str">
        <f t="array" ref="B122">IFERROR(INDEX('Programming 2'!$A$136:$F$144,SMALL(IF('Programming 2'!$D$136:$D$144=1,ROW('Programming 2'!$D$136:$D$144)-135),ROW(2:2)),5),"")</f>
        <v/>
      </c>
      <c r="C122" t="str">
        <f t="array" ref="C122">IFERROR(INDEX('Programming 2'!$A$136:$F$144,SMALL(IF('Programming 2'!$D$136:$D$144=1,ROW('Programming 2'!$D$136:$D$144)-135),ROW(2:2)),6),"")</f>
        <v/>
      </c>
      <c r="F122" s="217" t="str">
        <f t="shared" si="1"/>
        <v>Hide</v>
      </c>
    </row>
    <row r="123" spans="1:6" x14ac:dyDescent="0.25">
      <c r="A123" s="8"/>
      <c r="B123" t="str">
        <f t="array" ref="B123">IFERROR(INDEX('Programming 2'!$A$136:$F$144,SMALL(IF('Programming 2'!$D$136:$D$144=1,ROW('Programming 2'!$D$136:$D$144)-135),ROW(3:3)),5),"")</f>
        <v/>
      </c>
      <c r="C123" t="str">
        <f t="array" ref="C123">IFERROR(INDEX('Programming 2'!$A$136:$F$144,SMALL(IF('Programming 2'!$D$136:$D$144=1,ROW('Programming 2'!$D$136:$D$144)-135),ROW(3:3)),6),"")</f>
        <v/>
      </c>
      <c r="F123" s="217" t="str">
        <f t="shared" si="1"/>
        <v>Hide</v>
      </c>
    </row>
    <row r="124" spans="1:6" x14ac:dyDescent="0.25">
      <c r="A124" s="8"/>
      <c r="B124" t="str">
        <f t="array" ref="B124">IFERROR(INDEX('Programming 2'!$A$136:$F$144,SMALL(IF('Programming 2'!$D$136:$D$144=1,ROW('Programming 2'!$D$136:$D$144)-135),ROW(4:4)),5),"")</f>
        <v/>
      </c>
      <c r="C124" t="str">
        <f t="array" ref="C124">IFERROR(INDEX('Programming 2'!$A$136:$F$144,SMALL(IF('Programming 2'!$D$136:$D$144=1,ROW('Programming 2'!$D$136:$D$144)-135),ROW(4:4)),6),"")</f>
        <v/>
      </c>
      <c r="F124" s="217" t="str">
        <f t="shared" si="1"/>
        <v>Hide</v>
      </c>
    </row>
    <row r="125" spans="1:6" x14ac:dyDescent="0.25">
      <c r="A125" s="8"/>
      <c r="B125" t="str">
        <f t="array" ref="B125">IFERROR(INDEX('Programming 2'!$A$136:$F$144,SMALL(IF('Programming 2'!$D$136:$D$144=1,ROW('Programming 2'!$D$136:$D$144)-135),ROW(5:5)),5),"")</f>
        <v/>
      </c>
      <c r="C125" t="str">
        <f t="array" ref="C125">IFERROR(INDEX('Programming 2'!$A$136:$F$144,SMALL(IF('Programming 2'!$D$136:$D$144=1,ROW('Programming 2'!$D$136:$D$144)-135),ROW(5:5)),6),"")</f>
        <v/>
      </c>
      <c r="F125" s="217" t="str">
        <f t="shared" si="1"/>
        <v>Hide</v>
      </c>
    </row>
    <row r="126" spans="1:6" x14ac:dyDescent="0.25">
      <c r="A126" s="8"/>
      <c r="B126" t="str">
        <f t="array" ref="B126">IFERROR(INDEX('Programming 2'!$A$136:$F$144,SMALL(IF('Programming 2'!$D$136:$D$144=1,ROW('Programming 2'!$D$136:$D$144)-135),ROW(6:6)),5),"")</f>
        <v/>
      </c>
      <c r="C126" t="str">
        <f t="array" ref="C126">IFERROR(INDEX('Programming 2'!$A$136:$F$144,SMALL(IF('Programming 2'!$D$136:$D$144=1,ROW('Programming 2'!$D$136:$D$144)-135),ROW(6:6)),6),"")</f>
        <v/>
      </c>
      <c r="F126" s="217" t="str">
        <f t="shared" si="1"/>
        <v>Hide</v>
      </c>
    </row>
    <row r="127" spans="1:6" x14ac:dyDescent="0.25">
      <c r="A127" s="8"/>
      <c r="B127" t="str">
        <f t="array" ref="B127">IFERROR(INDEX('Programming 2'!$A$136:$F$144,SMALL(IF('Programming 2'!$D$136:$D$144=1,ROW('Programming 2'!$D$136:$D$144)-135),ROW(7:7)),5),"")</f>
        <v/>
      </c>
      <c r="C127" t="str">
        <f t="array" ref="C127">IFERROR(INDEX('Programming 2'!$A$136:$F$144,SMALL(IF('Programming 2'!$D$136:$D$144=1,ROW('Programming 2'!$D$136:$D$144)-135),ROW(7:7)),6),"")</f>
        <v/>
      </c>
      <c r="F127" s="217" t="str">
        <f t="shared" si="1"/>
        <v>Hide</v>
      </c>
    </row>
    <row r="128" spans="1:6" x14ac:dyDescent="0.25">
      <c r="A128" s="8"/>
      <c r="B128" t="str">
        <f t="array" ref="B128">IFERROR(INDEX('Programming 2'!$A$136:$F$144,SMALL(IF('Programming 2'!$D$136:$D$144=1,ROW('Programming 2'!$D$136:$D$144)-135),ROW(8:8)),5),"")</f>
        <v/>
      </c>
      <c r="C128" t="str">
        <f t="array" ref="C128">IFERROR(INDEX('Programming 2'!$A$136:$F$144,SMALL(IF('Programming 2'!$D$136:$D$144=1,ROW('Programming 2'!$D$136:$D$144)-135),ROW(8:8)),6),"")</f>
        <v/>
      </c>
      <c r="F128" s="217" t="str">
        <f t="shared" si="1"/>
        <v>Hide</v>
      </c>
    </row>
    <row r="129" spans="1:6" x14ac:dyDescent="0.25">
      <c r="A129" s="8"/>
      <c r="B129" t="str">
        <f t="array" ref="B129">IFERROR(INDEX('Programming 2'!$A$136:$F$144,SMALL(IF('Programming 2'!$D$136:$D$144=1,ROW('Programming 2'!$D$136:$D$144)-135),ROW(9:9)),5),"")</f>
        <v/>
      </c>
      <c r="C129" t="str">
        <f t="array" ref="C129">IFERROR(INDEX('Programming 2'!$A$136:$F$144,SMALL(IF('Programming 2'!$D$136:$D$144=1,ROW('Programming 2'!$D$136:$D$144)-135),ROW(9:9)),6),"")</f>
        <v/>
      </c>
      <c r="F129" s="217" t="str">
        <f t="shared" ref="F129:F188" si="2">IF(B129="","Hide","Show")</f>
        <v>Hide</v>
      </c>
    </row>
    <row r="130" spans="1:6" x14ac:dyDescent="0.25">
      <c r="A130" s="462" t="s">
        <v>130</v>
      </c>
      <c r="B130" s="462"/>
      <c r="C130" s="462"/>
      <c r="F130" s="217" t="s">
        <v>456</v>
      </c>
    </row>
    <row r="131" spans="1:6" x14ac:dyDescent="0.25">
      <c r="A131" s="8"/>
      <c r="B131" t="str">
        <f t="array" ref="B131">IFERROR(INDEX('Programming 2'!$A$146:$F$148,SMALL(IF('Programming 2'!$D$146:$D$148=1,ROW('Programming 2'!$D$146:$D$148)-145),ROW(1:1)),5),"None")</f>
        <v>None</v>
      </c>
      <c r="C131" t="str">
        <f t="array" ref="C131">IFERROR(INDEX('Programming 2'!$A$146:$F$148,SMALL(IF('Programming 2'!$D$146:$D$148=1,ROW('Programming 2'!$D$146:$D$148)-145),ROW(1:1)),6),"")</f>
        <v/>
      </c>
      <c r="F131" s="217" t="str">
        <f t="shared" si="2"/>
        <v>Show</v>
      </c>
    </row>
    <row r="132" spans="1:6" x14ac:dyDescent="0.25">
      <c r="A132" s="8"/>
      <c r="B132" t="str">
        <f t="array" ref="B132">IFERROR(INDEX('Programming 2'!$A$146:$F$148,SMALL(IF('Programming 2'!$D$146:$D$148=1,ROW('Programming 2'!$D$146:$D$148)-145),ROW(2:2)),5),"")</f>
        <v/>
      </c>
      <c r="C132" t="str">
        <f t="array" ref="C132">IFERROR(INDEX('Programming 2'!$A$146:$F$148,SMALL(IF('Programming 2'!$D$146:$D$148=1,ROW('Programming 2'!$D$146:$D$148)-145),ROW(2:2)),6),"")</f>
        <v/>
      </c>
      <c r="F132" s="217" t="str">
        <f t="shared" si="2"/>
        <v>Hide</v>
      </c>
    </row>
    <row r="133" spans="1:6" x14ac:dyDescent="0.25">
      <c r="A133" s="8"/>
      <c r="B133" t="str">
        <f t="array" ref="B133">IFERROR(INDEX('Programming 2'!$A$146:$F$148,SMALL(IF('Programming 2'!$D$146:$D$148=1,ROW('Programming 2'!$D$146:$D$148)-145),ROW(3:3)),5),"")</f>
        <v/>
      </c>
      <c r="C133" t="str">
        <f t="array" ref="C133">IFERROR(INDEX('Programming 2'!$A$146:$F$148,SMALL(IF('Programming 2'!$D$146:$D$148=1,ROW('Programming 2'!$D$146:$D$148)-145),ROW(3:3)),6),"")</f>
        <v/>
      </c>
      <c r="F133" s="217" t="str">
        <f t="shared" si="2"/>
        <v>Hide</v>
      </c>
    </row>
    <row r="134" spans="1:6" x14ac:dyDescent="0.25">
      <c r="A134" s="462" t="str">
        <f>'IR3'!$A$25:$F$25</f>
        <v>IR3.4:  Evidence that policy barriers to access to family planning services and information have been identified, and/or removed</v>
      </c>
      <c r="B134" s="462"/>
      <c r="C134" s="462"/>
      <c r="F134" s="217" t="s">
        <v>456</v>
      </c>
    </row>
    <row r="135" spans="1:6" x14ac:dyDescent="0.25">
      <c r="A135" s="8"/>
      <c r="B135" t="str">
        <f t="array" ref="B135">IFERROR(INDEX('Programming 2'!$A$150:$F$153,SMALL(IF('Programming 2'!$D$150:$D$153=1,ROW('Programming 2'!$D$150:$D$153)-149),ROW(1:1)),5),"None")</f>
        <v>None</v>
      </c>
      <c r="C135" t="str">
        <f t="array" ref="C135">IFERROR(INDEX('Programming 2'!$A$150:$F$153,SMALL(IF('Programming 2'!$D$150:$D$153=1,ROW('Programming 2'!$D$150:$D$153)-149),ROW(1:1)),6),"")</f>
        <v/>
      </c>
      <c r="F135" s="217" t="str">
        <f t="shared" si="2"/>
        <v>Show</v>
      </c>
    </row>
    <row r="136" spans="1:6" x14ac:dyDescent="0.25">
      <c r="A136" s="8"/>
      <c r="B136" t="str">
        <f t="array" ref="B136">IFERROR(INDEX('Programming 2'!$A$150:$F$153,SMALL(IF('Programming 2'!$D$150:$D$153=1,ROW('Programming 2'!$D$150:$D$153)-149),ROW(2:2)),5),"")</f>
        <v/>
      </c>
      <c r="C136" t="str">
        <f t="array" ref="C136">IFERROR(INDEX('Programming 2'!$A$150:$F$153,SMALL(IF('Programming 2'!$D$150:$D$153=1,ROW('Programming 2'!$D$150:$D$153)-149),ROW(2:2)),6),"")</f>
        <v/>
      </c>
      <c r="F136" s="217" t="str">
        <f t="shared" si="2"/>
        <v>Hide</v>
      </c>
    </row>
    <row r="137" spans="1:6" x14ac:dyDescent="0.25">
      <c r="A137" s="8"/>
      <c r="B137" t="str">
        <f t="array" ref="B137">IFERROR(INDEX('Programming 2'!$A$150:$F$153,SMALL(IF('Programming 2'!$D$150:$D$153=1,ROW('Programming 2'!$D$150:$D$153)-149),ROW(3:3)),5),"")</f>
        <v/>
      </c>
      <c r="C137" t="str">
        <f t="array" ref="C137">IFERROR(INDEX('Programming 2'!$A$150:$F$153,SMALL(IF('Programming 2'!$D$150:$D$153=1,ROW('Programming 2'!$D$150:$D$153)-149),ROW(3:3)),6),"")</f>
        <v/>
      </c>
      <c r="F137" s="217" t="str">
        <f t="shared" si="2"/>
        <v>Hide</v>
      </c>
    </row>
    <row r="138" spans="1:6" x14ac:dyDescent="0.25">
      <c r="A138" s="8"/>
      <c r="B138" t="str">
        <f t="array" ref="B138">IFERROR(INDEX('Programming 2'!$A$150:$F$153,SMALL(IF('Programming 2'!$D$150:$D$153=1,ROW('Programming 2'!$D$150:$D$153)-149),ROW(4:4)),5),"")</f>
        <v/>
      </c>
      <c r="C138" t="str">
        <f t="array" ref="C138">IFERROR(INDEX('Programming 2'!$A$150:$F$153,SMALL(IF('Programming 2'!$D$150:$D$153=1,ROW('Programming 2'!$D$150:$D$153)-149),ROW(4:4)),6),"")</f>
        <v/>
      </c>
      <c r="F138" s="217" t="str">
        <f t="shared" si="2"/>
        <v>Hide</v>
      </c>
    </row>
    <row r="139" spans="1:6" x14ac:dyDescent="0.25">
      <c r="A139" s="462" t="str">
        <f>'IR3'!$A$30:$F$30</f>
        <v>IR3.5:  Evidence of the implementation of policies that promote family planning services  and information</v>
      </c>
      <c r="B139" s="462"/>
      <c r="C139" s="462"/>
      <c r="F139" s="217" t="s">
        <v>456</v>
      </c>
    </row>
    <row r="140" spans="1:6" x14ac:dyDescent="0.25">
      <c r="A140" s="8"/>
      <c r="B140" t="str">
        <f t="array" ref="B140">IFERROR(INDEX('Programming 2'!$A$155:$F$161,SMALL(IF('Programming 2'!$D$155:$D$161=1,ROW('Programming 2'!$D$155:$D$161)-154),ROW(1:1)),5),"None")</f>
        <v>None</v>
      </c>
      <c r="C140" t="str">
        <f t="array" ref="C140">IFERROR(INDEX('Programming 2'!$A$155:$F$161,SMALL(IF('Programming 2'!$D$155:$D$161=1,ROW('Programming 2'!$D$155:$D$161)-154),ROW(1:1)),6),"")</f>
        <v/>
      </c>
      <c r="F140" s="217" t="str">
        <f t="shared" si="2"/>
        <v>Show</v>
      </c>
    </row>
    <row r="141" spans="1:6" x14ac:dyDescent="0.25">
      <c r="A141" s="8"/>
      <c r="B141" t="str">
        <f t="array" ref="B141">IFERROR(INDEX('Programming 2'!$A$155:$F$161,SMALL(IF('Programming 2'!$D$155:$D$161=1,ROW('Programming 2'!$D$155:$D$161)-154),ROW(2:2)),5),"")</f>
        <v/>
      </c>
      <c r="C141" t="str">
        <f t="array" ref="C141">IFERROR(INDEX('Programming 2'!$A$155:$F$161,SMALL(IF('Programming 2'!$D$155:$D$161=1,ROW('Programming 2'!$D$155:$D$161)-154),ROW(2:2)),6),"")</f>
        <v/>
      </c>
      <c r="F141" s="217" t="str">
        <f t="shared" si="2"/>
        <v>Hide</v>
      </c>
    </row>
    <row r="142" spans="1:6" x14ac:dyDescent="0.25">
      <c r="A142" s="8"/>
      <c r="B142" t="str">
        <f t="array" ref="B142">IFERROR(INDEX('Programming 2'!$A$155:$F$161,SMALL(IF('Programming 2'!$D$155:$D$161=1,ROW('Programming 2'!$D$155:$D$161)-154),ROW(3:3)),5),"")</f>
        <v/>
      </c>
      <c r="C142" t="str">
        <f t="array" ref="C142">IFERROR(INDEX('Programming 2'!$A$155:$F$161,SMALL(IF('Programming 2'!$D$155:$D$161=1,ROW('Programming 2'!$D$155:$D$161)-154),ROW(3:3)),6),"")</f>
        <v/>
      </c>
      <c r="F142" s="217" t="str">
        <f t="shared" si="2"/>
        <v>Hide</v>
      </c>
    </row>
    <row r="143" spans="1:6" x14ac:dyDescent="0.25">
      <c r="A143" s="8"/>
      <c r="B143" t="str">
        <f t="array" ref="B143">IFERROR(INDEX('Programming 2'!$A$155:$F$161,SMALL(IF('Programming 2'!$D$155:$D$161=1,ROW('Programming 2'!$D$155:$D$161)-154),ROW(4:4)),5),"")</f>
        <v/>
      </c>
      <c r="C143" t="str">
        <f t="array" ref="C143">IFERROR(INDEX('Programming 2'!$A$155:$F$161,SMALL(IF('Programming 2'!$D$155:$D$161=1,ROW('Programming 2'!$D$155:$D$161)-154),ROW(4:4)),6),"")</f>
        <v/>
      </c>
      <c r="F143" s="217" t="str">
        <f t="shared" si="2"/>
        <v>Hide</v>
      </c>
    </row>
    <row r="144" spans="1:6" x14ac:dyDescent="0.25">
      <c r="A144" s="8"/>
      <c r="B144" t="str">
        <f t="array" ref="B144">IFERROR(INDEX('Programming 2'!$A$155:$F$161,SMALL(IF('Programming 2'!$D$155:$D$161=1,ROW('Programming 2'!$D$155:$D$161)-154),ROW(5:5)),5),"")</f>
        <v/>
      </c>
      <c r="C144" t="str">
        <f t="array" ref="C144">IFERROR(INDEX('Programming 2'!$A$155:$F$161,SMALL(IF('Programming 2'!$D$155:$D$161=1,ROW('Programming 2'!$D$155:$D$161)-154),ROW(5:5)),6),"")</f>
        <v/>
      </c>
      <c r="F144" s="217" t="str">
        <f t="shared" si="2"/>
        <v>Hide</v>
      </c>
    </row>
    <row r="145" spans="1:6" ht="18.75" x14ac:dyDescent="0.3">
      <c r="A145" s="456" t="s">
        <v>481</v>
      </c>
      <c r="B145" s="457"/>
      <c r="C145" s="457"/>
      <c r="F145" s="217" t="s">
        <v>456</v>
      </c>
    </row>
    <row r="146" spans="1:6" ht="27.75" customHeight="1" x14ac:dyDescent="0.25">
      <c r="A146" s="454" t="s">
        <v>51</v>
      </c>
      <c r="B146" s="455"/>
      <c r="C146" s="455"/>
      <c r="F146" s="217" t="s">
        <v>456</v>
      </c>
    </row>
    <row r="147" spans="1:6" x14ac:dyDescent="0.25">
      <c r="A147" s="462" t="s">
        <v>127</v>
      </c>
      <c r="B147" s="462"/>
      <c r="C147" s="462"/>
      <c r="F147" s="217" t="s">
        <v>456</v>
      </c>
    </row>
    <row r="148" spans="1:6" x14ac:dyDescent="0.25">
      <c r="A148" s="8"/>
      <c r="B148" t="str">
        <f t="array" ref="B148">IFERROR(INDEX('Programming 2'!$A$167:$F$173,SMALL(IF('Programming 2'!$D$167:$D$173=1,ROW('Programming 2'!$D$167:$D$173)-166),ROW(1:1)),5),"None")</f>
        <v>None</v>
      </c>
      <c r="C148" t="str">
        <f t="array" ref="C148">IFERROR(INDEX('Programming 2'!$A$167:$F$173,SMALL(IF('Programming 2'!$D$167:$D$173=1,ROW('Programming 2'!$D$167:$D$173)-166),ROW(1:1)),6),"")</f>
        <v/>
      </c>
      <c r="F148" s="217" t="str">
        <f t="shared" si="2"/>
        <v>Show</v>
      </c>
    </row>
    <row r="149" spans="1:6" x14ac:dyDescent="0.25">
      <c r="A149" s="8"/>
      <c r="B149" t="str">
        <f t="array" ref="B149">IFERROR(INDEX('Programming 2'!$A$167:$F$173,SMALL(IF('Programming 2'!$D$167:$D$173=1,ROW('Programming 2'!$D$167:$D$173)-166),ROW(2:2)),5),"")</f>
        <v/>
      </c>
      <c r="C149" t="str">
        <f t="array" ref="C149">IFERROR(INDEX('Programming 2'!$A$167:$F$173,SMALL(IF('Programming 2'!$D$167:$D$173=1,ROW('Programming 2'!$D$167:$D$173)-166),ROW(2:2)),6),"")</f>
        <v/>
      </c>
      <c r="F149" s="217" t="str">
        <f t="shared" si="2"/>
        <v>Hide</v>
      </c>
    </row>
    <row r="150" spans="1:6" x14ac:dyDescent="0.25">
      <c r="A150" s="8"/>
      <c r="B150" t="str">
        <f t="array" ref="B150">IFERROR(INDEX('Programming 2'!$A$167:$F$173,SMALL(IF('Programming 2'!$D$167:$D$173=1,ROW('Programming 2'!$D$167:$D$173)-166),ROW(3:3)),5),"")</f>
        <v/>
      </c>
      <c r="C150" t="str">
        <f t="array" ref="C150">IFERROR(INDEX('Programming 2'!$A$167:$F$173,SMALL(IF('Programming 2'!$D$167:$D$173=1,ROW('Programming 2'!$D$167:$D$173)-166),ROW(3:3)),6),"")</f>
        <v/>
      </c>
      <c r="F150" s="217" t="str">
        <f t="shared" si="2"/>
        <v>Hide</v>
      </c>
    </row>
    <row r="151" spans="1:6" x14ac:dyDescent="0.25">
      <c r="A151" s="8"/>
      <c r="B151" t="str">
        <f t="array" ref="B151">IFERROR(INDEX('Programming 2'!$A$167:$F$173,SMALL(IF('Programming 2'!$D$167:$D$173=1,ROW('Programming 2'!$D$167:$D$173)-166),ROW(4:4)),5),"")</f>
        <v/>
      </c>
      <c r="C151" t="str">
        <f t="array" ref="C151">IFERROR(INDEX('Programming 2'!$A$167:$F$173,SMALL(IF('Programming 2'!$D$167:$D$173=1,ROW('Programming 2'!$D$167:$D$173)-166),ROW(4:4)),6),"")</f>
        <v/>
      </c>
      <c r="F151" s="217" t="str">
        <f t="shared" si="2"/>
        <v>Hide</v>
      </c>
    </row>
    <row r="152" spans="1:6" x14ac:dyDescent="0.25">
      <c r="A152" s="8"/>
      <c r="B152" t="str">
        <f t="array" ref="B152">IFERROR(INDEX('Programming 2'!$A$167:$F$173,SMALL(IF('Programming 2'!$D$167:$D$173=1,ROW('Programming 2'!$D$167:$D$173)-166),ROW(5:5)),5),"")</f>
        <v/>
      </c>
      <c r="C152" t="str">
        <f t="array" ref="C152">IFERROR(INDEX('Programming 2'!$A$167:$F$173,SMALL(IF('Programming 2'!$D$167:$D$173=1,ROW('Programming 2'!$D$167:$D$173)-166),ROW(5:5)),6),"")</f>
        <v/>
      </c>
      <c r="F152" s="217" t="str">
        <f t="shared" si="2"/>
        <v>Hide</v>
      </c>
    </row>
    <row r="153" spans="1:6" x14ac:dyDescent="0.25">
      <c r="A153" s="8"/>
      <c r="B153" t="str">
        <f t="array" ref="B153">IFERROR(INDEX('Programming 2'!$A$167:$F$173,SMALL(IF('Programming 2'!$D$167:$D$173=1,ROW('Programming 2'!$D$167:$D$173)-166),ROW(6:6)),5),"")</f>
        <v/>
      </c>
      <c r="C153" t="str">
        <f t="array" ref="C153">IFERROR(INDEX('Programming 2'!$A$167:$F$173,SMALL(IF('Programming 2'!$D$167:$D$173=1,ROW('Programming 2'!$D$167:$D$173)-166),ROW(6:6)),6),"")</f>
        <v/>
      </c>
      <c r="F153" s="217" t="str">
        <f t="shared" si="2"/>
        <v>Hide</v>
      </c>
    </row>
    <row r="154" spans="1:6" x14ac:dyDescent="0.25">
      <c r="A154" s="8"/>
      <c r="B154" t="str">
        <f t="array" ref="B154">IFERROR(INDEX('Programming 2'!$A$167:$F$173,SMALL(IF('Programming 2'!$D$167:$D$173=1,ROW('Programming 2'!$D$167:$D$173)-166),ROW(7:7)),5),"")</f>
        <v/>
      </c>
      <c r="C154" t="str">
        <f t="array" ref="C154">IFERROR(INDEX('Programming 2'!$A$167:$F$173,SMALL(IF('Programming 2'!$D$167:$D$173=1,ROW('Programming 2'!$D$167:$D$173)-166),ROW(7:7)),6),"")</f>
        <v/>
      </c>
      <c r="F154" s="217" t="str">
        <f t="shared" si="2"/>
        <v>Hide</v>
      </c>
    </row>
    <row r="155" spans="1:6" x14ac:dyDescent="0.25">
      <c r="A155" s="462" t="s">
        <v>126</v>
      </c>
      <c r="B155" s="462"/>
      <c r="C155" s="462"/>
      <c r="F155" s="217" t="s">
        <v>456</v>
      </c>
    </row>
    <row r="156" spans="1:6" x14ac:dyDescent="0.25">
      <c r="A156" s="8"/>
      <c r="B156" t="str">
        <f t="array" ref="B156">IFERROR(INDEX('Programming 2'!$A$175:$F$183,SMALL(IF('Programming 2'!$D$175:$D$183=1,ROW('Programming 2'!$D$175:$D$183)-174),ROW(1:1)),5),"None")</f>
        <v>None</v>
      </c>
      <c r="C156" t="str">
        <f t="array" ref="C156">IFERROR(INDEX('Programming 2'!$A$175:$F$183,SMALL(IF('Programming 2'!$D$175:$D$183=1,ROW('Programming 2'!$D$175:$D$183)-174),ROW(1:1)),6),"")</f>
        <v/>
      </c>
      <c r="F156" s="217" t="str">
        <f t="shared" si="2"/>
        <v>Show</v>
      </c>
    </row>
    <row r="157" spans="1:6" x14ac:dyDescent="0.25">
      <c r="A157" s="8"/>
      <c r="B157" t="str">
        <f t="array" ref="B157">IFERROR(INDEX('Programming 2'!$A$175:$F$183,SMALL(IF('Programming 2'!$D$175:$D$183=1,ROW('Programming 2'!$D$175:$D$183)-174),ROW(2:2)),5),"")</f>
        <v/>
      </c>
      <c r="C157" t="str">
        <f t="array" ref="C157">IFERROR(INDEX('Programming 2'!$A$175:$F$183,SMALL(IF('Programming 2'!$D$175:$D$183=1,ROW('Programming 2'!$D$175:$D$183)-174),ROW(2:2)),6),"")</f>
        <v/>
      </c>
      <c r="F157" s="217" t="str">
        <f t="shared" si="2"/>
        <v>Hide</v>
      </c>
    </row>
    <row r="158" spans="1:6" x14ac:dyDescent="0.25">
      <c r="A158" s="8"/>
      <c r="B158" t="str">
        <f t="array" ref="B158">IFERROR(INDEX('Programming 2'!$A$175:$F$183,SMALL(IF('Programming 2'!$D$175:$D$183=1,ROW('Programming 2'!$D$175:$D$183)-174),ROW(3:3)),5),"")</f>
        <v/>
      </c>
      <c r="C158" t="str">
        <f t="array" ref="C158">IFERROR(INDEX('Programming 2'!$A$175:$F$183,SMALL(IF('Programming 2'!$D$175:$D$183=1,ROW('Programming 2'!$D$175:$D$183)-174),ROW(3:3)),6),"")</f>
        <v/>
      </c>
      <c r="F158" s="217" t="str">
        <f t="shared" si="2"/>
        <v>Hide</v>
      </c>
    </row>
    <row r="159" spans="1:6" x14ac:dyDescent="0.25">
      <c r="A159" s="8"/>
      <c r="B159" t="str">
        <f t="array" ref="B159">IFERROR(INDEX('Programming 2'!$A$175:$F$183,SMALL(IF('Programming 2'!$D$175:$D$183=1,ROW('Programming 2'!$D$175:$D$183)-174),ROW(4:4)),5),"")</f>
        <v/>
      </c>
      <c r="C159" t="str">
        <f t="array" ref="C159">IFERROR(INDEX('Programming 2'!$A$175:$F$183,SMALL(IF('Programming 2'!$D$175:$D$183=1,ROW('Programming 2'!$D$175:$D$183)-174),ROW(4:4)),6),"")</f>
        <v/>
      </c>
      <c r="F159" s="217" t="str">
        <f t="shared" si="2"/>
        <v>Hide</v>
      </c>
    </row>
    <row r="160" spans="1:6" x14ac:dyDescent="0.25">
      <c r="A160" s="8"/>
      <c r="B160" t="str">
        <f t="array" ref="B160">IFERROR(INDEX('Programming 2'!$A$175:$F$183,SMALL(IF('Programming 2'!$D$175:$D$183=1,ROW('Programming 2'!$D$175:$D$183)-174),ROW(5:5)),5),"")</f>
        <v/>
      </c>
      <c r="C160" t="str">
        <f t="array" ref="C160">IFERROR(INDEX('Programming 2'!$A$175:$F$183,SMALL(IF('Programming 2'!$D$175:$D$183=1,ROW('Programming 2'!$D$175:$D$183)-174),ROW(5:5)),6),"")</f>
        <v/>
      </c>
      <c r="F160" s="217" t="str">
        <f t="shared" si="2"/>
        <v>Hide</v>
      </c>
    </row>
    <row r="161" spans="1:6" x14ac:dyDescent="0.25">
      <c r="A161" s="8"/>
      <c r="B161" t="str">
        <f t="array" ref="B161">IFERROR(INDEX('Programming 2'!$A$175:$F$183,SMALL(IF('Programming 2'!$D$175:$D$183=1,ROW('Programming 2'!$D$175:$D$183)-174),ROW(6:6)),5),"")</f>
        <v/>
      </c>
      <c r="C161" t="str">
        <f t="array" ref="C161">IFERROR(INDEX('Programming 2'!$A$175:$F$183,SMALL(IF('Programming 2'!$D$175:$D$183=1,ROW('Programming 2'!$D$175:$D$183)-174),ROW(6:6)),6),"")</f>
        <v/>
      </c>
      <c r="F161" s="217" t="str">
        <f t="shared" si="2"/>
        <v>Hide</v>
      </c>
    </row>
    <row r="162" spans="1:6" x14ac:dyDescent="0.25">
      <c r="A162" s="8"/>
      <c r="B162" t="str">
        <f t="array" ref="B162">IFERROR(INDEX('Programming 2'!$A$175:$F$183,SMALL(IF('Programming 2'!$D$175:$D$183=1,ROW('Programming 2'!$D$175:$D$183)-174),ROW(7:7)),5),"")</f>
        <v/>
      </c>
      <c r="C162" t="str">
        <f t="array" ref="C162">IFERROR(INDEX('Programming 2'!$A$175:$F$183,SMALL(IF('Programming 2'!$D$175:$D$183=1,ROW('Programming 2'!$D$175:$D$183)-174),ROW(7:7)),6),"")</f>
        <v/>
      </c>
      <c r="F162" s="217" t="str">
        <f t="shared" si="2"/>
        <v>Hide</v>
      </c>
    </row>
    <row r="163" spans="1:6" x14ac:dyDescent="0.25">
      <c r="A163" s="8"/>
      <c r="B163" t="str">
        <f t="array" ref="B163">IFERROR(INDEX('Programming 2'!$A$175:$F$183,SMALL(IF('Programming 2'!$D$175:$D$183=1,ROW('Programming 2'!$D$175:$D$183)-174),ROW(8:8)),5),"")</f>
        <v/>
      </c>
      <c r="C163" t="str">
        <f t="array" ref="C163">IFERROR(INDEX('Programming 2'!$A$175:$F$183,SMALL(IF('Programming 2'!$D$175:$D$183=1,ROW('Programming 2'!$D$175:$D$183)-174),ROW(8:8)),6),"")</f>
        <v/>
      </c>
      <c r="F163" s="217" t="str">
        <f t="shared" si="2"/>
        <v>Hide</v>
      </c>
    </row>
    <row r="164" spans="1:6" x14ac:dyDescent="0.25">
      <c r="A164" s="462" t="s">
        <v>125</v>
      </c>
      <c r="B164" s="462"/>
      <c r="C164" s="462"/>
      <c r="F164" s="217" t="s">
        <v>456</v>
      </c>
    </row>
    <row r="165" spans="1:6" x14ac:dyDescent="0.25">
      <c r="A165" s="8"/>
      <c r="B165" t="str">
        <f t="array" ref="B165">IFERROR(INDEX('Programming 2'!$A$185:$F$188,SMALL(IF('Programming 2'!$D$185:$D$188=1,ROW('Programming 2'!$D$185:$D$188)-184),ROW(1:1)),5),"None")</f>
        <v>None</v>
      </c>
      <c r="C165" t="str">
        <f t="array" ref="C165">IFERROR(INDEX('Programming 2'!$A$185:$F$188,SMALL(IF('Programming 2'!$D$185:$D$188=1,ROW('Programming 2'!$D$185:$D$188)-184),ROW(1:1)),6),"")</f>
        <v/>
      </c>
      <c r="F165" s="217" t="str">
        <f t="shared" si="2"/>
        <v>Show</v>
      </c>
    </row>
    <row r="166" spans="1:6" x14ac:dyDescent="0.25">
      <c r="A166" s="8"/>
      <c r="B166" t="str">
        <f t="array" ref="B166">IFERROR(INDEX('Programming 2'!$A$185:$F$188,SMALL(IF('Programming 2'!$D$185:$D$188=1,ROW('Programming 2'!$D$185:$D$188)-184),ROW(2:2)),5),"")</f>
        <v/>
      </c>
      <c r="C166" t="str">
        <f t="array" ref="C166">IFERROR(INDEX('Programming 2'!$A$185:$F$188,SMALL(IF('Programming 2'!$D$185:$D$188=1,ROW('Programming 2'!$D$185:$D$188)-184),ROW(2:2)),6),"")</f>
        <v/>
      </c>
      <c r="F166" s="217" t="str">
        <f t="shared" si="2"/>
        <v>Hide</v>
      </c>
    </row>
    <row r="167" spans="1:6" x14ac:dyDescent="0.25">
      <c r="A167" s="8"/>
      <c r="B167" t="str">
        <f t="array" ref="B167">IFERROR(INDEX('Programming 2'!$A$185:$F$188,SMALL(IF('Programming 2'!$D$185:$D$188=1,ROW('Programming 2'!$D$185:$D$188)-184),ROW(3:3)),5),"")</f>
        <v/>
      </c>
      <c r="C167" t="str">
        <f t="array" ref="C167">IFERROR(INDEX('Programming 2'!$A$185:$F$188,SMALL(IF('Programming 2'!$D$185:$D$188=1,ROW('Programming 2'!$D$185:$D$188)-184),ROW(3:3)),6),"")</f>
        <v/>
      </c>
      <c r="F167" s="217" t="str">
        <f t="shared" si="2"/>
        <v>Hide</v>
      </c>
    </row>
    <row r="168" spans="1:6" x14ac:dyDescent="0.25">
      <c r="A168" s="8"/>
      <c r="B168" t="str">
        <f t="array" ref="B168">IFERROR(INDEX('Programming 2'!$A$185:$F$188,SMALL(IF('Programming 2'!$D$185:$D$188=1,ROW('Programming 2'!$D$185:$D$188)-184),ROW(4:4)),5),"")</f>
        <v/>
      </c>
      <c r="C168" t="str">
        <f t="array" ref="C168">IFERROR(INDEX('Programming 2'!$A$185:$F$188,SMALL(IF('Programming 2'!$D$185:$D$188=1,ROW('Programming 2'!$D$185:$D$188)-184),ROW(4:4)),6),"")</f>
        <v/>
      </c>
      <c r="F168" s="217" t="str">
        <f t="shared" si="2"/>
        <v>Hide</v>
      </c>
    </row>
    <row r="169" spans="1:6" x14ac:dyDescent="0.25">
      <c r="A169" s="462" t="s">
        <v>124</v>
      </c>
      <c r="B169" s="462"/>
      <c r="C169" s="462"/>
      <c r="F169" s="217" t="s">
        <v>456</v>
      </c>
    </row>
    <row r="170" spans="1:6" x14ac:dyDescent="0.25">
      <c r="A170" s="8"/>
      <c r="B170" t="str">
        <f t="array" ref="B170">IFERROR(INDEX('Programming 2'!$A$191:$F$204,SMALL(IF('Programming 2'!$D$191:$D$204=1,ROW('Programming 2'!$D$191:$D$204)-190),ROW(1:1)),5),"None")</f>
        <v>None</v>
      </c>
      <c r="C170" t="str">
        <f t="array" ref="C170">IFERROR(INDEX('Programming 2'!$A$191:$F$204,SMALL(IF('Programming 2'!$D$191:$D$204=1,ROW('Programming 2'!$D$191:$D$204)-190),ROW(1:1)),6),"")</f>
        <v/>
      </c>
      <c r="F170" s="217" t="str">
        <f t="shared" si="2"/>
        <v>Show</v>
      </c>
    </row>
    <row r="171" spans="1:6" x14ac:dyDescent="0.25">
      <c r="A171" s="8"/>
      <c r="B171" t="str">
        <f t="array" ref="B171">IFERROR(INDEX('Programming 2'!$A$191:$F$204,SMALL(IF('Programming 2'!$D$191:$D$204=1,ROW('Programming 2'!$D$191:$D$204)-190),ROW(2:2)),5),"")</f>
        <v/>
      </c>
      <c r="C171" t="str">
        <f t="array" ref="C171">IFERROR(INDEX('Programming 2'!$A$191:$F$204,SMALL(IF('Programming 2'!$D$191:$D$204=1,ROW('Programming 2'!$D$191:$D$204)-190),ROW(2:2)),6),"")</f>
        <v/>
      </c>
      <c r="F171" s="217" t="str">
        <f t="shared" si="2"/>
        <v>Hide</v>
      </c>
    </row>
    <row r="172" spans="1:6" x14ac:dyDescent="0.25">
      <c r="A172" s="8"/>
      <c r="B172" t="str">
        <f t="array" ref="B172">IFERROR(INDEX('Programming 2'!$A$191:$F$204,SMALL(IF('Programming 2'!$D$191:$D$204=1,ROW('Programming 2'!$D$191:$D$204)-190),ROW(3:3)),5),"")</f>
        <v/>
      </c>
      <c r="C172" t="str">
        <f t="array" ref="C172">IFERROR(INDEX('Programming 2'!$A$191:$F$204,SMALL(IF('Programming 2'!$D$191:$D$204=1,ROW('Programming 2'!$D$191:$D$204)-190),ROW(3:3)),6),"")</f>
        <v/>
      </c>
      <c r="F172" s="217" t="str">
        <f t="shared" si="2"/>
        <v>Hide</v>
      </c>
    </row>
    <row r="173" spans="1:6" x14ac:dyDescent="0.25">
      <c r="A173" s="8"/>
      <c r="B173" t="str">
        <f t="array" ref="B173">IFERROR(INDEX('Programming 2'!$A$191:$F$204,SMALL(IF('Programming 2'!$D$191:$D$204=1,ROW('Programming 2'!$D$191:$D$204)-190),ROW(4:4)),5),"")</f>
        <v/>
      </c>
      <c r="C173" t="str">
        <f t="array" ref="C173">IFERROR(INDEX('Programming 2'!$A$191:$F$204,SMALL(IF('Programming 2'!$D$191:$D$204=1,ROW('Programming 2'!$D$191:$D$204)-190),ROW(4:4)),6),"")</f>
        <v/>
      </c>
      <c r="F173" s="217" t="str">
        <f t="shared" si="2"/>
        <v>Hide</v>
      </c>
    </row>
    <row r="174" spans="1:6" x14ac:dyDescent="0.25">
      <c r="A174" s="8"/>
      <c r="B174" t="str">
        <f t="array" ref="B174">IFERROR(INDEX('Programming 2'!$A$191:$F$204,SMALL(IF('Programming 2'!$D$191:$D$204=1,ROW('Programming 2'!$D$191:$D$204)-190),ROW(5:5)),5),"")</f>
        <v/>
      </c>
      <c r="C174" t="str">
        <f t="array" ref="C174">IFERROR(INDEX('Programming 2'!$A$191:$F$204,SMALL(IF('Programming 2'!$D$191:$D$204=1,ROW('Programming 2'!$D$191:$D$204)-190),ROW(5:5)),6),"")</f>
        <v/>
      </c>
      <c r="F174" s="217" t="str">
        <f t="shared" si="2"/>
        <v>Hide</v>
      </c>
    </row>
    <row r="175" spans="1:6" x14ac:dyDescent="0.25">
      <c r="A175" s="8"/>
      <c r="B175" t="str">
        <f t="array" ref="B175">IFERROR(INDEX('Programming 2'!$A$191:$F$204,SMALL(IF('Programming 2'!$D$191:$D$204=1,ROW('Programming 2'!$D$191:$D$204)-190),ROW(6:6)),5),"")</f>
        <v/>
      </c>
      <c r="C175" t="str">
        <f t="array" ref="C175">IFERROR(INDEX('Programming 2'!$A$191:$F$204,SMALL(IF('Programming 2'!$D$191:$D$204=1,ROW('Programming 2'!$D$191:$D$204)-190),ROW(6:6)),6),"")</f>
        <v/>
      </c>
      <c r="F175" s="217" t="str">
        <f t="shared" si="2"/>
        <v>Hide</v>
      </c>
    </row>
    <row r="176" spans="1:6" x14ac:dyDescent="0.25">
      <c r="A176" s="8"/>
      <c r="B176" t="str">
        <f t="array" ref="B176">IFERROR(INDEX('Programming 2'!$A$191:$F$204,SMALL(IF('Programming 2'!$D$191:$D$204=1,ROW('Programming 2'!$D$191:$D$204)-190),ROW(7:7)),5),"")</f>
        <v/>
      </c>
      <c r="C176" t="str">
        <f t="array" ref="C176">IFERROR(INDEX('Programming 2'!$A$191:$F$204,SMALL(IF('Programming 2'!$D$191:$D$204=1,ROW('Programming 2'!$D$191:$D$204)-190),ROW(7:7)),6),"")</f>
        <v/>
      </c>
      <c r="F176" s="217" t="str">
        <f t="shared" si="2"/>
        <v>Hide</v>
      </c>
    </row>
    <row r="177" spans="1:6" x14ac:dyDescent="0.25">
      <c r="A177" s="8"/>
      <c r="B177" t="str">
        <f t="array" ref="B177">IFERROR(INDEX('Programming 2'!$A$191:$F$204,SMALL(IF('Programming 2'!$D$191:$D$204=1,ROW('Programming 2'!$D$191:$D$204)-190),ROW(8:8)),5),"")</f>
        <v/>
      </c>
      <c r="C177" t="str">
        <f t="array" ref="C177">IFERROR(INDEX('Programming 2'!$A$191:$F$204,SMALL(IF('Programming 2'!$D$191:$D$204=1,ROW('Programming 2'!$D$191:$D$204)-190),ROW(8:8)),6),"")</f>
        <v/>
      </c>
      <c r="F177" s="217" t="str">
        <f t="shared" si="2"/>
        <v>Hide</v>
      </c>
    </row>
    <row r="178" spans="1:6" x14ac:dyDescent="0.25">
      <c r="A178" s="8"/>
      <c r="B178" t="str">
        <f t="array" ref="B178">IFERROR(INDEX('Programming 2'!$A$191:$F$204,SMALL(IF('Programming 2'!$D$191:$D$204=1,ROW('Programming 2'!$D$191:$D$204)-190),ROW(9:9)),5),"")</f>
        <v/>
      </c>
      <c r="C178" t="str">
        <f t="array" ref="C178">IFERROR(INDEX('Programming 2'!$A$191:$F$204,SMALL(IF('Programming 2'!$D$191:$D$204=1,ROW('Programming 2'!$D$191:$D$204)-190),ROW(9:9)),6),"")</f>
        <v/>
      </c>
      <c r="F178" s="217" t="str">
        <f t="shared" si="2"/>
        <v>Hide</v>
      </c>
    </row>
    <row r="179" spans="1:6" x14ac:dyDescent="0.25">
      <c r="A179" s="8"/>
      <c r="B179" t="str">
        <f t="array" ref="B179">IFERROR(INDEX('Programming 2'!$A$191:$F$204,SMALL(IF('Programming 2'!$D$191:$D$204=1,ROW('Programming 2'!$D$191:$D$204)-190),ROW(10:10)),5),"")</f>
        <v/>
      </c>
      <c r="C179" t="str">
        <f t="array" ref="C179">IFERROR(INDEX('Programming 2'!$A$191:$F$204,SMALL(IF('Programming 2'!$D$191:$D$204=1,ROW('Programming 2'!$D$191:$D$204)-190),ROW(10:10)),6),"")</f>
        <v/>
      </c>
      <c r="F179" s="217" t="str">
        <f t="shared" si="2"/>
        <v>Hide</v>
      </c>
    </row>
    <row r="180" spans="1:6" x14ac:dyDescent="0.25">
      <c r="A180" s="8"/>
      <c r="B180" t="str">
        <f t="array" ref="B180">IFERROR(INDEX('Programming 2'!$A$191:$F$204,SMALL(IF('Programming 2'!$D$191:$D$204=1,ROW('Programming 2'!$D$191:$D$204)-190),ROW(11:11)),5),"")</f>
        <v/>
      </c>
      <c r="C180" t="str">
        <f t="array" ref="C180">IFERROR(INDEX('Programming 2'!$A$191:$F$204,SMALL(IF('Programming 2'!$D$191:$D$204=1,ROW('Programming 2'!$D$191:$D$204)-190),ROW(11:11)),6),"")</f>
        <v/>
      </c>
      <c r="F180" s="217" t="str">
        <f t="shared" si="2"/>
        <v>Hide</v>
      </c>
    </row>
    <row r="181" spans="1:6" x14ac:dyDescent="0.25">
      <c r="A181" s="8"/>
      <c r="B181" t="str">
        <f t="array" ref="B181">IFERROR(INDEX('Programming 2'!$A$191:$F$204,SMALL(IF('Programming 2'!$D$191:$D$204=1,ROW('Programming 2'!$D$191:$D$204)-190),ROW(12:12)),5),"")</f>
        <v/>
      </c>
      <c r="C181" t="str">
        <f t="array" ref="C181">IFERROR(INDEX('Programming 2'!$A$191:$F$204,SMALL(IF('Programming 2'!$D$191:$D$204=1,ROW('Programming 2'!$D$191:$D$204)-190),ROW(12:12)),6),"")</f>
        <v/>
      </c>
      <c r="F181" s="217" t="str">
        <f t="shared" si="2"/>
        <v>Hide</v>
      </c>
    </row>
    <row r="182" spans="1:6" ht="21.75" customHeight="1" x14ac:dyDescent="0.3">
      <c r="A182" s="456" t="s">
        <v>482</v>
      </c>
      <c r="B182" s="457"/>
      <c r="C182" s="457"/>
      <c r="F182" s="217" t="s">
        <v>456</v>
      </c>
    </row>
    <row r="183" spans="1:6" ht="27.75" customHeight="1" x14ac:dyDescent="0.25">
      <c r="A183" s="454" t="s">
        <v>62</v>
      </c>
      <c r="B183" s="455"/>
      <c r="C183" s="455"/>
      <c r="F183" s="217" t="s">
        <v>456</v>
      </c>
    </row>
    <row r="184" spans="1:6" x14ac:dyDescent="0.25">
      <c r="A184" s="462" t="s">
        <v>63</v>
      </c>
      <c r="B184" s="462"/>
      <c r="C184" s="462"/>
      <c r="F184" s="217" t="s">
        <v>456</v>
      </c>
    </row>
    <row r="185" spans="1:6" x14ac:dyDescent="0.25">
      <c r="A185" s="8"/>
      <c r="B185" t="str">
        <f t="array" ref="B185">IFERROR(INDEX('Programming 2'!$A$209:$F$213,SMALL(IF('Programming 2'!$D$209:$D$213=1,ROW('Programming 2'!$D$209:$D$213)-208),ROW(1:1)),5),"None")</f>
        <v>None</v>
      </c>
      <c r="C185" t="str">
        <f t="array" ref="C185">IFERROR(INDEX('Programming 2'!$A$209:$F$213,SMALL(IF('Programming 2'!$D$209:$D$213=1,ROW('Programming 2'!$D$209:$D$213)-208),ROW(1:1)),6),"")</f>
        <v/>
      </c>
      <c r="F185" s="217" t="str">
        <f t="shared" si="2"/>
        <v>Show</v>
      </c>
    </row>
    <row r="186" spans="1:6" x14ac:dyDescent="0.25">
      <c r="A186" s="8"/>
      <c r="B186" t="str">
        <f t="array" ref="B186">IFERROR(INDEX('Programming 2'!$A$209:$F$213,SMALL(IF('Programming 2'!$D$209:$D$213=1,ROW('Programming 2'!$D$209:$D$213)-208),ROW(2:2)),5),"")</f>
        <v/>
      </c>
      <c r="C186" t="str">
        <f t="array" ref="C186">IFERROR(INDEX('Programming 2'!$A$209:$F$213,SMALL(IF('Programming 2'!$D$209:$D$213=1,ROW('Programming 2'!$D$209:$D$213)-208),ROW(2:2)),6),"")</f>
        <v/>
      </c>
      <c r="F186" s="217" t="str">
        <f t="shared" si="2"/>
        <v>Hide</v>
      </c>
    </row>
    <row r="187" spans="1:6" x14ac:dyDescent="0.25">
      <c r="A187" s="8"/>
      <c r="B187" t="str">
        <f t="array" ref="B187">IFERROR(INDEX('Programming 2'!$A$209:$F$213,SMALL(IF('Programming 2'!$D$209:$D$213=1,ROW('Programming 2'!$D$209:$D$213)-208),ROW(3:3)),5),"")</f>
        <v/>
      </c>
      <c r="C187" t="str">
        <f t="array" ref="C187">IFERROR(INDEX('Programming 2'!$A$209:$F$213,SMALL(IF('Programming 2'!$D$209:$D$213=1,ROW('Programming 2'!$D$209:$D$213)-208),ROW(3:3)),6),"")</f>
        <v/>
      </c>
      <c r="F187" s="217" t="str">
        <f t="shared" si="2"/>
        <v>Hide</v>
      </c>
    </row>
    <row r="188" spans="1:6" x14ac:dyDescent="0.25">
      <c r="A188" s="8"/>
      <c r="B188" t="str">
        <f t="array" ref="B188">IFERROR(INDEX('Programming 2'!$A$209:$F$213,SMALL(IF('Programming 2'!$D$209:$D$213=1,ROW('Programming 2'!$D$209:$D$213)-208),ROW(4:4)),5),"")</f>
        <v/>
      </c>
      <c r="C188" t="str">
        <f t="array" ref="C188">IFERROR(INDEX('Programming 2'!$A$209:$F$213,SMALL(IF('Programming 2'!$D$209:$D$213=1,ROW('Programming 2'!$D$209:$D$213)-208),ROW(4:4)),6),"")</f>
        <v/>
      </c>
      <c r="F188" s="217" t="str">
        <f t="shared" si="2"/>
        <v>Hide</v>
      </c>
    </row>
    <row r="189" spans="1:6" x14ac:dyDescent="0.25">
      <c r="A189" s="8"/>
      <c r="B189" t="str">
        <f t="array" ref="B189">IFERROR(INDEX('Programming 2'!$A$209:$F$213,SMALL(IF('Programming 2'!$D$209:$D$213=1,ROW('Programming 2'!$D$209:$D$213)-208),ROW(5:5)),5),"")</f>
        <v/>
      </c>
      <c r="C189" t="str">
        <f t="array" ref="C189">IFERROR(INDEX('Programming 2'!$A$209:$F$213,SMALL(IF('Programming 2'!$D$209:$D$213=1,ROW('Programming 2'!$D$209:$D$213)-208),ROW(5:5)),6),"")</f>
        <v/>
      </c>
      <c r="F189" s="217" t="str">
        <f t="shared" ref="F189:F207" si="3">IF(B189="","Hide","Show")</f>
        <v>Hide</v>
      </c>
    </row>
    <row r="190" spans="1:6" x14ac:dyDescent="0.25">
      <c r="A190" s="462" t="s">
        <v>64</v>
      </c>
      <c r="B190" s="462"/>
      <c r="C190" s="462"/>
      <c r="F190" s="217" t="s">
        <v>456</v>
      </c>
    </row>
    <row r="191" spans="1:6" x14ac:dyDescent="0.25">
      <c r="A191" s="8"/>
      <c r="B191" t="str">
        <f t="array" ref="B191">IFERROR(INDEX('Programming 2'!$A$215:$F$219,SMALL(IF('Programming 2'!$D$215:$D$219=1,ROW('Programming 2'!$D$215:$D$219)-214),ROW(1:1)),5),"None")</f>
        <v>None</v>
      </c>
      <c r="C191" t="str">
        <f t="array" ref="C191">IFERROR(INDEX('Programming 2'!$A$215:$F$219,SMALL(IF('Programming 2'!$D$215:$D$219=1,ROW('Programming 2'!$D$215:$D$219)-214),ROW(1:1)),6),"")</f>
        <v/>
      </c>
      <c r="F191" s="217" t="str">
        <f t="shared" si="3"/>
        <v>Show</v>
      </c>
    </row>
    <row r="192" spans="1:6" x14ac:dyDescent="0.25">
      <c r="A192" s="8"/>
      <c r="B192" t="str">
        <f t="array" ref="B192">IFERROR(INDEX('Programming 2'!$A$215:$F$219,SMALL(IF('Programming 2'!$D$215:$D$219=1,ROW('Programming 2'!$D$215:$D$219)-214),ROW(2:2)),5),"")</f>
        <v/>
      </c>
      <c r="C192" t="str">
        <f t="array" ref="C192">IFERROR(INDEX('Programming 2'!$A$215:$F$219,SMALL(IF('Programming 2'!$D$215:$D$219=1,ROW('Programming 2'!$D$215:$D$219)-214),ROW(2:2)),6),"")</f>
        <v/>
      </c>
      <c r="F192" s="217" t="str">
        <f t="shared" si="3"/>
        <v>Hide</v>
      </c>
    </row>
    <row r="193" spans="1:6" x14ac:dyDescent="0.25">
      <c r="A193" s="8"/>
      <c r="B193" t="str">
        <f t="array" ref="B193">IFERROR(INDEX('Programming 2'!$A$215:$F$219,SMALL(IF('Programming 2'!$D$215:$D$219=1,ROW('Programming 2'!$D$215:$D$219)-214),ROW(3:3)),5),"")</f>
        <v/>
      </c>
      <c r="C193" t="str">
        <f t="array" ref="C193">IFERROR(INDEX('Programming 2'!$A$215:$F$219,SMALL(IF('Programming 2'!$D$215:$D$219=1,ROW('Programming 2'!$D$215:$D$219)-214),ROW(3:3)),6),"")</f>
        <v/>
      </c>
      <c r="F193" s="217" t="str">
        <f t="shared" si="3"/>
        <v>Hide</v>
      </c>
    </row>
    <row r="194" spans="1:6" x14ac:dyDescent="0.25">
      <c r="A194" s="8"/>
      <c r="B194" t="str">
        <f t="array" ref="B194">IFERROR(INDEX('Programming 2'!$A$215:$F$219,SMALL(IF('Programming 2'!$D$215:$D$219=1,ROW('Programming 2'!$D$215:$D$219)-214),ROW(4:4)),5),"")</f>
        <v/>
      </c>
      <c r="C194" t="str">
        <f t="array" ref="C194">IFERROR(INDEX('Programming 2'!$A$215:$F$219,SMALL(IF('Programming 2'!$D$215:$D$219=1,ROW('Programming 2'!$D$215:$D$219)-214),ROW(4:4)),6),"")</f>
        <v/>
      </c>
      <c r="F194" s="217" t="str">
        <f t="shared" si="3"/>
        <v>Hide</v>
      </c>
    </row>
    <row r="195" spans="1:6" x14ac:dyDescent="0.25">
      <c r="A195" s="8"/>
      <c r="B195" t="str">
        <f t="array" ref="B195">IFERROR(INDEX('Programming 2'!$A$215:$F$219,SMALL(IF('Programming 2'!$D$215:$D$219=1,ROW('Programming 2'!$D$215:$D$219)-214),ROW(5:5)),5),"")</f>
        <v/>
      </c>
      <c r="C195" t="str">
        <f t="array" ref="C195">IFERROR(INDEX('Programming 2'!$A$215:$F$219,SMALL(IF('Programming 2'!$D$215:$D$219=1,ROW('Programming 2'!$D$215:$D$219)-214),ROW(5:5)),6),"")</f>
        <v/>
      </c>
      <c r="F195" s="217" t="str">
        <f t="shared" si="3"/>
        <v>Hide</v>
      </c>
    </row>
    <row r="196" spans="1:6" x14ac:dyDescent="0.25">
      <c r="A196" s="462" t="s">
        <v>68</v>
      </c>
      <c r="B196" s="462"/>
      <c r="C196" s="462"/>
      <c r="F196" s="217" t="s">
        <v>456</v>
      </c>
    </row>
    <row r="197" spans="1:6" x14ac:dyDescent="0.25">
      <c r="A197" s="8"/>
      <c r="B197" t="str">
        <f t="array" ref="B197">IFERROR(INDEX('Programming 2'!$A$221:$F$224,SMALL(IF('Programming 2'!$D$221:$D$224=1,ROW('Programming 2'!$D$221:$D$224)-220),ROW(1:1)),5),"None")</f>
        <v>None</v>
      </c>
      <c r="C197" t="str">
        <f t="array" ref="C197">IFERROR(INDEX('Programming 2'!$A$221:$F$224,SMALL(IF('Programming 2'!$D$221:$D$224=1,ROW('Programming 2'!$D$221:$D$224)-220),ROW(1:1)),6),"")</f>
        <v/>
      </c>
      <c r="F197" s="217" t="str">
        <f t="shared" si="3"/>
        <v>Show</v>
      </c>
    </row>
    <row r="198" spans="1:6" x14ac:dyDescent="0.25">
      <c r="A198" s="8"/>
      <c r="B198" t="str">
        <f t="array" ref="B198">IFERROR(INDEX('Programming 2'!$A$221:$F$224,SMALL(IF('Programming 2'!$D$221:$D$224=1,ROW('Programming 2'!$D$221:$D$224)-220),ROW(2:2)),5),"")</f>
        <v/>
      </c>
      <c r="C198" t="str">
        <f t="array" ref="C198">IFERROR(INDEX('Programming 2'!$A$221:$F$224,SMALL(IF('Programming 2'!$D$221:$D$224=1,ROW('Programming 2'!$D$221:$D$224)-220),ROW(2:2)),6),"")</f>
        <v/>
      </c>
      <c r="F198" s="217" t="str">
        <f t="shared" si="3"/>
        <v>Hide</v>
      </c>
    </row>
    <row r="199" spans="1:6" x14ac:dyDescent="0.25">
      <c r="A199" s="8"/>
      <c r="B199" t="str">
        <f t="array" ref="B199">IFERROR(INDEX('Programming 2'!$A$221:$F$224,SMALL(IF('Programming 2'!$D$221:$D$224=1,ROW('Programming 2'!$D$221:$D$224)-220),ROW(3:3)),5),"")</f>
        <v/>
      </c>
      <c r="C199" t="str">
        <f t="array" ref="C199">IFERROR(INDEX('Programming 2'!$A$221:$F$224,SMALL(IF('Programming 2'!$D$221:$D$224=1,ROW('Programming 2'!$D$221:$D$224)-220),ROW(3:3)),6),"")</f>
        <v/>
      </c>
      <c r="F199" s="217" t="str">
        <f t="shared" si="3"/>
        <v>Hide</v>
      </c>
    </row>
    <row r="200" spans="1:6" x14ac:dyDescent="0.25">
      <c r="A200" s="8"/>
      <c r="B200" t="str">
        <f t="array" ref="B200">IFERROR(INDEX('Programming 2'!$A$221:$F$224,SMALL(IF('Programming 2'!$D$221:$D$224=1,ROW('Programming 2'!$D$221:$D$224)-220),ROW(4:4)),5),"")</f>
        <v/>
      </c>
      <c r="C200" t="str">
        <f t="array" ref="C200">IFERROR(INDEX('Programming 2'!$A$221:$F$224,SMALL(IF('Programming 2'!$D$221:$D$224=1,ROW('Programming 2'!$D$221:$D$224)-220),ROW(4:4)),6),"")</f>
        <v/>
      </c>
      <c r="F200" s="217" t="str">
        <f t="shared" si="3"/>
        <v>Hide</v>
      </c>
    </row>
    <row r="201" spans="1:6" x14ac:dyDescent="0.25">
      <c r="A201" s="462" t="s">
        <v>187</v>
      </c>
      <c r="B201" s="462"/>
      <c r="C201" s="462"/>
      <c r="F201" s="217" t="s">
        <v>456</v>
      </c>
    </row>
    <row r="202" spans="1:6" x14ac:dyDescent="0.25">
      <c r="A202" s="8"/>
      <c r="B202" t="str">
        <f t="array" ref="B202">IFERROR(INDEX('Programming 2'!$A$226:$F$232,SMALL(IF('Programming 2'!$D$226:$D$232=1,ROW('Programming 2'!$D$226:$D$232)-225),ROW(1:1)),5),"None")</f>
        <v>None</v>
      </c>
      <c r="C202" t="str">
        <f t="array" ref="C202">IFERROR(INDEX('Programming 2'!$A$226:$F$232,SMALL(IF('Programming 2'!$D$226:$D$232=1,ROW('Programming 2'!$D$226:$D$232)-225),ROW(1:1)),6),"")</f>
        <v/>
      </c>
      <c r="F202" s="217" t="str">
        <f t="shared" si="3"/>
        <v>Show</v>
      </c>
    </row>
    <row r="203" spans="1:6" x14ac:dyDescent="0.25">
      <c r="A203" s="8"/>
      <c r="B203" t="str">
        <f t="array" ref="B203">IFERROR(INDEX('Programming 2'!$A$226:$F$232,SMALL(IF('Programming 2'!$D$226:$D$232=1,ROW('Programming 2'!$D$226:$D$232)-225),ROW(2:2)),5),"")</f>
        <v/>
      </c>
      <c r="C203" t="str">
        <f t="array" ref="C203">IFERROR(INDEX('Programming 2'!$A$226:$F$232,SMALL(IF('Programming 2'!$D$226:$D$232=1,ROW('Programming 2'!$D$226:$D$232)-225),ROW(2:2)),6),"")</f>
        <v/>
      </c>
      <c r="F203" s="217" t="str">
        <f t="shared" si="3"/>
        <v>Hide</v>
      </c>
    </row>
    <row r="204" spans="1:6" x14ac:dyDescent="0.25">
      <c r="A204" s="8"/>
      <c r="B204" t="str">
        <f t="array" ref="B204">IFERROR(INDEX('Programming 2'!$A$226:$F$232,SMALL(IF('Programming 2'!$D$226:$D$232=1,ROW('Programming 2'!$D$226:$D$232)-225),ROW(3:3)),5),"")</f>
        <v/>
      </c>
      <c r="C204" t="str">
        <f t="array" ref="C204">IFERROR(INDEX('Programming 2'!$A$226:$F$232,SMALL(IF('Programming 2'!$D$226:$D$232=1,ROW('Programming 2'!$D$226:$D$232)-225),ROW(3:3)),6),"")</f>
        <v/>
      </c>
      <c r="F204" s="217" t="str">
        <f t="shared" si="3"/>
        <v>Hide</v>
      </c>
    </row>
    <row r="205" spans="1:6" x14ac:dyDescent="0.25">
      <c r="A205" s="8"/>
      <c r="B205" t="str">
        <f t="array" ref="B205">IFERROR(INDEX('Programming 2'!$A$226:$F$232,SMALL(IF('Programming 2'!$D$226:$D$232=1,ROW('Programming 2'!$D$226:$D$232)-225),ROW(4:4)),5),"")</f>
        <v/>
      </c>
      <c r="C205" t="str">
        <f t="array" ref="C205">IFERROR(INDEX('Programming 2'!$A$226:$F$232,SMALL(IF('Programming 2'!$D$226:$D$232=1,ROW('Programming 2'!$D$226:$D$232)-225),ROW(4:4)),6),"")</f>
        <v/>
      </c>
      <c r="F205" s="217" t="str">
        <f t="shared" si="3"/>
        <v>Hide</v>
      </c>
    </row>
    <row r="206" spans="1:6" x14ac:dyDescent="0.25">
      <c r="A206" s="8"/>
      <c r="B206" t="str">
        <f t="array" ref="B206">IFERROR(INDEX('Programming 2'!$A$226:$F$232,SMALL(IF('Programming 2'!$D$226:$D$232=1,ROW('Programming 2'!$D$226:$D$232)-225),ROW(5:5)),5),"")</f>
        <v/>
      </c>
      <c r="C206" t="str">
        <f t="array" ref="C206">IFERROR(INDEX('Programming 2'!$A$226:$F$232,SMALL(IF('Programming 2'!$D$226:$D$232=1,ROW('Programming 2'!$D$226:$D$232)-225),ROW(5:5)),6),"")</f>
        <v/>
      </c>
      <c r="F206" s="217" t="str">
        <f t="shared" si="3"/>
        <v>Hide</v>
      </c>
    </row>
    <row r="207" spans="1:6" x14ac:dyDescent="0.25">
      <c r="A207" s="8"/>
      <c r="B207" t="str">
        <f t="array" ref="B207">IFERROR(INDEX('Programming 2'!$A$226:$F$232,SMALL(IF('Programming 2'!$D$226:$D$232=1,ROW('Programming 2'!$D$226:$D$232)-225),ROW(6:6)),5),"")</f>
        <v/>
      </c>
      <c r="C207" t="str">
        <f t="array" ref="C207">IFERROR(INDEX('Programming 2'!$A$226:$F$232,SMALL(IF('Programming 2'!$D$226:$D$232=1,ROW('Programming 2'!$D$226:$D$232)-225),ROW(6:6)),6),"")</f>
        <v/>
      </c>
      <c r="F207" s="217" t="str">
        <f t="shared" si="3"/>
        <v>Hide</v>
      </c>
    </row>
    <row r="208" spans="1:6" x14ac:dyDescent="0.25">
      <c r="A208" s="44"/>
      <c r="B208" s="44"/>
      <c r="C208" s="44"/>
    </row>
  </sheetData>
  <autoFilter ref="F1:F207"/>
  <mergeCells count="37">
    <mergeCell ref="A201:C201"/>
    <mergeCell ref="A183:C183"/>
    <mergeCell ref="A24:C24"/>
    <mergeCell ref="A38:C38"/>
    <mergeCell ref="A184:C184"/>
    <mergeCell ref="A190:C190"/>
    <mergeCell ref="A196:C196"/>
    <mergeCell ref="A40:C40"/>
    <mergeCell ref="A53:C53"/>
    <mergeCell ref="A58:C58"/>
    <mergeCell ref="A67:C67"/>
    <mergeCell ref="A84:C84"/>
    <mergeCell ref="A57:C57"/>
    <mergeCell ref="A56:C56"/>
    <mergeCell ref="A145:C145"/>
    <mergeCell ref="A146:C146"/>
    <mergeCell ref="A182:C182"/>
    <mergeCell ref="A139:C139"/>
    <mergeCell ref="A147:C147"/>
    <mergeCell ref="A155:C155"/>
    <mergeCell ref="A164:C164"/>
    <mergeCell ref="A169:C169"/>
    <mergeCell ref="A104:C104"/>
    <mergeCell ref="A114:C114"/>
    <mergeCell ref="A120:C120"/>
    <mergeCell ref="A130:C130"/>
    <mergeCell ref="A134:C134"/>
    <mergeCell ref="A112:C112"/>
    <mergeCell ref="A113:C113"/>
    <mergeCell ref="A1:C1"/>
    <mergeCell ref="A4:C4"/>
    <mergeCell ref="A3:C3"/>
    <mergeCell ref="A22:C22"/>
    <mergeCell ref="A23:C23"/>
    <mergeCell ref="A5:C5"/>
    <mergeCell ref="A11:C11"/>
    <mergeCell ref="A17:C17"/>
  </mergeCells>
  <conditionalFormatting sqref="A6:A10">
    <cfRule type="expression" dxfId="96" priority="52">
      <formula>AND($B6&lt;&gt;"",$B6&lt;&gt;"None")</formula>
    </cfRule>
  </conditionalFormatting>
  <conditionalFormatting sqref="A12:A16">
    <cfRule type="expression" dxfId="95" priority="24">
      <formula>AND($B12&lt;&gt;"",$B12&lt;&gt;"None")</formula>
    </cfRule>
  </conditionalFormatting>
  <conditionalFormatting sqref="A18:A21">
    <cfRule type="expression" dxfId="94" priority="23">
      <formula>AND($B18&lt;&gt;"",$B18&lt;&gt;"None")</formula>
    </cfRule>
  </conditionalFormatting>
  <conditionalFormatting sqref="A25:A37">
    <cfRule type="expression" dxfId="93" priority="22">
      <formula>AND($B25&lt;&gt;"",$B25&lt;&gt;"None")</formula>
    </cfRule>
  </conditionalFormatting>
  <conditionalFormatting sqref="A39">
    <cfRule type="expression" dxfId="92" priority="21">
      <formula>AND($B39&lt;&gt;"",$B39&lt;&gt;"None")</formula>
    </cfRule>
  </conditionalFormatting>
  <conditionalFormatting sqref="A41:A52">
    <cfRule type="expression" dxfId="91" priority="20">
      <formula>AND($B41&lt;&gt;"",$B41&lt;&gt;"None")</formula>
    </cfRule>
  </conditionalFormatting>
  <conditionalFormatting sqref="A54:A55">
    <cfRule type="expression" dxfId="90" priority="19">
      <formula>AND($B54&lt;&gt;"",$B54&lt;&gt;"None")</formula>
    </cfRule>
  </conditionalFormatting>
  <conditionalFormatting sqref="A59:A66">
    <cfRule type="expression" dxfId="89" priority="18">
      <formula>AND($B59&lt;&gt;"",$B59&lt;&gt;"None")</formula>
    </cfRule>
  </conditionalFormatting>
  <conditionalFormatting sqref="A68:A83">
    <cfRule type="expression" dxfId="88" priority="17">
      <formula>AND($B68&lt;&gt;"",$B68&lt;&gt;"None")</formula>
    </cfRule>
  </conditionalFormatting>
  <conditionalFormatting sqref="A85:A101">
    <cfRule type="expression" dxfId="87" priority="16">
      <formula>AND($B85&lt;&gt;"",$B85&lt;&gt;"None")</formula>
    </cfRule>
  </conditionalFormatting>
  <conditionalFormatting sqref="A105:A111">
    <cfRule type="expression" dxfId="86" priority="15">
      <formula>AND($B105&lt;&gt;"",$B105&lt;&gt;"None")</formula>
    </cfRule>
  </conditionalFormatting>
  <conditionalFormatting sqref="A102:A103">
    <cfRule type="expression" dxfId="85" priority="14">
      <formula>AND($B102&lt;&gt;"",$B102&lt;&gt;"None")</formula>
    </cfRule>
  </conditionalFormatting>
  <conditionalFormatting sqref="A115:A119">
    <cfRule type="expression" dxfId="84" priority="13">
      <formula>AND($B115&lt;&gt;"",$B115&lt;&gt;"None")</formula>
    </cfRule>
  </conditionalFormatting>
  <conditionalFormatting sqref="A121:A129">
    <cfRule type="expression" dxfId="83" priority="12">
      <formula>AND($B121&lt;&gt;"",$B121&lt;&gt;"None")</formula>
    </cfRule>
  </conditionalFormatting>
  <conditionalFormatting sqref="A131:A133">
    <cfRule type="expression" dxfId="82" priority="11">
      <formula>AND($B131&lt;&gt;"",$B131&lt;&gt;"None")</formula>
    </cfRule>
  </conditionalFormatting>
  <conditionalFormatting sqref="A135:A138">
    <cfRule type="expression" dxfId="81" priority="10">
      <formula>AND($B135&lt;&gt;"",$B135&lt;&gt;"None")</formula>
    </cfRule>
  </conditionalFormatting>
  <conditionalFormatting sqref="A140:A144">
    <cfRule type="expression" dxfId="80" priority="9">
      <formula>AND($B140&lt;&gt;"",$B140&lt;&gt;"None")</formula>
    </cfRule>
  </conditionalFormatting>
  <conditionalFormatting sqref="A148:A154">
    <cfRule type="expression" dxfId="79" priority="8">
      <formula>AND($B148&lt;&gt;"",$B148&lt;&gt;"None")</formula>
    </cfRule>
  </conditionalFormatting>
  <conditionalFormatting sqref="A156:A163">
    <cfRule type="expression" dxfId="78" priority="7">
      <formula>AND($B156&lt;&gt;"",$B156&lt;&gt;"None")</formula>
    </cfRule>
  </conditionalFormatting>
  <conditionalFormatting sqref="A165:A168">
    <cfRule type="expression" dxfId="77" priority="6">
      <formula>AND($B165&lt;&gt;"",$B165&lt;&gt;"None")</formula>
    </cfRule>
  </conditionalFormatting>
  <conditionalFormatting sqref="A170:A181">
    <cfRule type="expression" dxfId="76" priority="5">
      <formula>AND($B170&lt;&gt;"",$B170&lt;&gt;"None")</formula>
    </cfRule>
  </conditionalFormatting>
  <conditionalFormatting sqref="A185:A189">
    <cfRule type="expression" dxfId="75" priority="4">
      <formula>AND($B185&lt;&gt;"",$B185&lt;&gt;"None")</formula>
    </cfRule>
  </conditionalFormatting>
  <conditionalFormatting sqref="A191:A195">
    <cfRule type="expression" dxfId="74" priority="3">
      <formula>AND($B191&lt;&gt;"",$B191&lt;&gt;"None")</formula>
    </cfRule>
  </conditionalFormatting>
  <conditionalFormatting sqref="A197:A200">
    <cfRule type="expression" dxfId="73" priority="2">
      <formula>AND($B197&lt;&gt;"",$B197&lt;&gt;"None")</formula>
    </cfRule>
  </conditionalFormatting>
  <conditionalFormatting sqref="A202:A207">
    <cfRule type="expression" dxfId="72" priority="1">
      <formula>AND($B202&lt;&gt;"",$B202&lt;&gt;"None")</formula>
    </cfRule>
  </conditionalFormatting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F208"/>
  <sheetViews>
    <sheetView workbookViewId="0">
      <selection sqref="A1:C1"/>
    </sheetView>
  </sheetViews>
  <sheetFormatPr defaultRowHeight="15" x14ac:dyDescent="0.25"/>
  <cols>
    <col min="1" max="1" width="1.5703125" customWidth="1"/>
    <col min="3" max="3" width="113.7109375" customWidth="1"/>
    <col min="6" max="6" width="11.85546875" style="217" customWidth="1"/>
  </cols>
  <sheetData>
    <row r="1" spans="1:6" ht="23.25" customHeight="1" x14ac:dyDescent="0.4">
      <c r="A1" s="463" t="s">
        <v>281</v>
      </c>
      <c r="B1" s="464"/>
      <c r="C1" s="464"/>
      <c r="F1" s="216" t="s">
        <v>455</v>
      </c>
    </row>
    <row r="2" spans="1:6" ht="18" customHeight="1" x14ac:dyDescent="0.35">
      <c r="A2" s="248"/>
      <c r="B2" s="249" t="str">
        <f>CONCATENATE("Total = ",IF('Programming 1'!$F$9&lt;&gt;0,TEXT('Programming 1'!$F$9,"###"),"0"))</f>
        <v>Total = 0</v>
      </c>
      <c r="C2" s="249"/>
      <c r="F2" s="217" t="s">
        <v>456</v>
      </c>
    </row>
    <row r="3" spans="1:6" ht="23.25" customHeight="1" x14ac:dyDescent="0.3">
      <c r="A3" s="456" t="s">
        <v>8</v>
      </c>
      <c r="B3" s="457"/>
      <c r="C3" s="457"/>
      <c r="F3" s="217" t="s">
        <v>456</v>
      </c>
    </row>
    <row r="4" spans="1:6" ht="20.25" customHeight="1" x14ac:dyDescent="0.25">
      <c r="A4" s="454" t="s">
        <v>9</v>
      </c>
      <c r="B4" s="455"/>
      <c r="C4" s="455"/>
      <c r="F4" s="217" t="s">
        <v>456</v>
      </c>
    </row>
    <row r="5" spans="1:6" x14ac:dyDescent="0.25">
      <c r="A5" s="458" t="s">
        <v>140</v>
      </c>
      <c r="B5" s="459"/>
      <c r="C5" s="459"/>
      <c r="F5" s="217" t="s">
        <v>456</v>
      </c>
    </row>
    <row r="6" spans="1:6" x14ac:dyDescent="0.25">
      <c r="A6" s="8"/>
      <c r="B6" s="222" t="str">
        <f t="array" ref="B6">IFERROR(INDEX('Programming 2'!$A$3:$F$7,SMALL(IF('Programming 2'!$C$3:$C$7=1,ROW('Programming 2'!$C$3:$C$7)-2),ROW(1:1)),5),"None")</f>
        <v>None</v>
      </c>
      <c r="C6" s="222" t="str">
        <f t="array" ref="C6">IFERROR(INDEX('Programming 2'!$A$3:$F$7,SMALL(IF('Programming 2'!$C$3:$C$7=1,ROW('Programming 2'!$C$3:$C$7)-2),ROW(1:1)),6),"")</f>
        <v/>
      </c>
      <c r="F6" s="217" t="str">
        <f t="shared" ref="F6:F10" si="0">IF(B6="","Hide","Show")</f>
        <v>Show</v>
      </c>
    </row>
    <row r="7" spans="1:6" x14ac:dyDescent="0.25">
      <c r="A7" s="8"/>
      <c r="B7" s="222" t="str">
        <f t="array" ref="B7">IFERROR(INDEX('Programming 2'!$A$3:$F$7,SMALL(IF('Programming 2'!$C$3:$C$7=1,ROW('Programming 2'!$C$3:$C$7)-2),ROW(2:2)),5),"")</f>
        <v/>
      </c>
      <c r="C7" s="222" t="str">
        <f t="array" ref="C7">IFERROR(INDEX('Programming 2'!$A$3:$F$7,SMALL(IF('Programming 2'!$C$3:$C$7=1,ROW('Programming 2'!$C$3:$C$7)-2),ROW(2:2)),6),"")</f>
        <v/>
      </c>
      <c r="F7" s="217" t="str">
        <f t="shared" si="0"/>
        <v>Hide</v>
      </c>
    </row>
    <row r="8" spans="1:6" x14ac:dyDescent="0.25">
      <c r="A8" s="8"/>
      <c r="B8" s="222" t="str">
        <f t="array" ref="B8">IFERROR(INDEX('Programming 2'!$A$3:$F$7,SMALL(IF('Programming 2'!$C$3:$C$7=1,ROW('Programming 2'!$C$3:$C$7)-2),ROW(3:3)),5),"")</f>
        <v/>
      </c>
      <c r="C8" s="222" t="str">
        <f t="array" ref="C8">IFERROR(INDEX('Programming 2'!$A$3:$F$7,SMALL(IF('Programming 2'!$C$3:$C$7=1,ROW('Programming 2'!$C$3:$C$7)-2),ROW(3:3)),6),"")</f>
        <v/>
      </c>
      <c r="F8" s="217" t="str">
        <f t="shared" si="0"/>
        <v>Hide</v>
      </c>
    </row>
    <row r="9" spans="1:6" x14ac:dyDescent="0.25">
      <c r="A9" s="8"/>
      <c r="B9" s="222" t="str">
        <f t="array" ref="B9">IFERROR(INDEX('Programming 2'!$A$3:$F$7,SMALL(IF('Programming 2'!$C$3:$C$7=1,ROW('Programming 2'!$C$3:$C$7)-2),ROW(4:4)),5),"")</f>
        <v/>
      </c>
      <c r="C9" s="222" t="str">
        <f t="array" ref="C9">IFERROR(INDEX('Programming 2'!$A$3:$F$7,SMALL(IF('Programming 2'!$C$3:$C$7=1,ROW('Programming 2'!$C$3:$C$7)-2),ROW(4:4)),6),"")</f>
        <v/>
      </c>
      <c r="F9" s="217" t="str">
        <f t="shared" si="0"/>
        <v>Hide</v>
      </c>
    </row>
    <row r="10" spans="1:6" x14ac:dyDescent="0.25">
      <c r="A10" s="8"/>
      <c r="B10" s="222" t="str">
        <f t="array" ref="B10">IFERROR(INDEX('Programming 2'!$A$3:$F$7,SMALL(IF('Programming 2'!$C$3:$C$7=1,ROW('Programming 2'!$C$3:$C$7)-2),ROW(5:5)),5),"")</f>
        <v/>
      </c>
      <c r="C10" s="222" t="str">
        <f t="array" ref="C10">IFERROR(INDEX('Programming 2'!$A$3:$F$7,SMALL(IF('Programming 2'!$C$3:$C$7=1,ROW('Programming 2'!$C$3:$C$7)-2),ROW(5:5)),6),"")</f>
        <v/>
      </c>
      <c r="F10" s="217" t="str">
        <f t="shared" si="0"/>
        <v>Hide</v>
      </c>
    </row>
    <row r="11" spans="1:6" x14ac:dyDescent="0.25">
      <c r="A11" s="458" t="s">
        <v>141</v>
      </c>
      <c r="B11" s="459"/>
      <c r="C11" s="459"/>
      <c r="F11" s="217" t="s">
        <v>456</v>
      </c>
    </row>
    <row r="12" spans="1:6" ht="15.75" x14ac:dyDescent="0.25">
      <c r="A12" s="8"/>
      <c r="B12" s="220" t="str">
        <f t="array" ref="B12">IFERROR(INDEX('Programming 2'!$A$10:$F$14,SMALL(IF('Programming 2'!$C$10:$C$14=1,ROW('Programming 2'!$C$10:$C$14)-9),ROW(1:1)),5),"None")</f>
        <v>None</v>
      </c>
      <c r="C12" s="220" t="str">
        <f t="array" ref="C12">IFERROR(INDEX('Programming 2'!$A$10:$F$14,SMALL(IF('Programming 2'!$C$10:$C$14=1,ROW('Programming 2'!$C$10:$C$14)-9),ROW(1:1)),6),"")</f>
        <v/>
      </c>
      <c r="F12" s="217" t="str">
        <f t="shared" ref="F12:F16" si="1">IF(B12="","Hide","Show")</f>
        <v>Show</v>
      </c>
    </row>
    <row r="13" spans="1:6" ht="15.75" x14ac:dyDescent="0.25">
      <c r="A13" s="8"/>
      <c r="B13" s="220" t="str">
        <f t="array" ref="B13">IFERROR(INDEX('Programming 2'!$A$10:$F$14,SMALL(IF('Programming 2'!$C$10:$C$14=1,ROW('Programming 2'!$C$10:$C$14)-9),ROW(2:2)),5),"")</f>
        <v/>
      </c>
      <c r="C13" s="220" t="str">
        <f t="array" ref="C13">IFERROR(INDEX('Programming 2'!$A$10:$F$14,SMALL(IF('Programming 2'!$C$10:$C$14=1,ROW('Programming 2'!$C$10:$C$14)-9),ROW(2:2)),6),"")</f>
        <v/>
      </c>
      <c r="F13" s="217" t="str">
        <f t="shared" si="1"/>
        <v>Hide</v>
      </c>
    </row>
    <row r="14" spans="1:6" ht="15.75" x14ac:dyDescent="0.25">
      <c r="A14" s="8"/>
      <c r="B14" s="220" t="str">
        <f t="array" ref="B14">IFERROR(INDEX('Programming 2'!$A$10:$F$14,SMALL(IF('Programming 2'!$C$10:$C$14=1,ROW('Programming 2'!$C$10:$C$14)-9),ROW(3:3)),5),"")</f>
        <v/>
      </c>
      <c r="C14" s="220" t="str">
        <f t="array" ref="C14">IFERROR(INDEX('Programming 2'!$A$10:$F$14,SMALL(IF('Programming 2'!$C$10:$C$14=1,ROW('Programming 2'!$C$10:$C$14)-9),ROW(3:3)),6),"")</f>
        <v/>
      </c>
      <c r="F14" s="217" t="str">
        <f t="shared" si="1"/>
        <v>Hide</v>
      </c>
    </row>
    <row r="15" spans="1:6" ht="15.75" x14ac:dyDescent="0.25">
      <c r="A15" s="8"/>
      <c r="B15" s="220" t="str">
        <f t="array" ref="B15">IFERROR(INDEX('Programming 2'!$A$10:$F$14,SMALL(IF('Programming 2'!$C$10:$C$14=1,ROW('Programming 2'!$C$10:$C$14)-9),ROW(4:4)),5),"")</f>
        <v/>
      </c>
      <c r="C15" s="220" t="str">
        <f t="array" ref="C15">IFERROR(INDEX('Programming 2'!$A$10:$F$14,SMALL(IF('Programming 2'!$C$10:$C$14=1,ROW('Programming 2'!$C$10:$C$14)-9),ROW(4:4)),6),"")</f>
        <v/>
      </c>
      <c r="F15" s="217" t="str">
        <f t="shared" si="1"/>
        <v>Hide</v>
      </c>
    </row>
    <row r="16" spans="1:6" ht="15.75" x14ac:dyDescent="0.25">
      <c r="A16" s="8"/>
      <c r="B16" s="220" t="str">
        <f t="array" ref="B16">IFERROR(INDEX('Programming 2'!$A$10:$F$14,SMALL(IF('Programming 2'!$C$10:$C$14=1,ROW('Programming 2'!$C$10:$C$14)-9),ROW(5:5)),5),"")</f>
        <v/>
      </c>
      <c r="C16" s="220" t="str">
        <f t="array" ref="C16">IFERROR(INDEX('Programming 2'!$A$10:$F$14,SMALL(IF('Programming 2'!$C$10:$C$14=1,ROW('Programming 2'!$C$10:$C$14)-9),ROW(5:5)),6),"")</f>
        <v/>
      </c>
      <c r="F16" s="217" t="str">
        <f t="shared" si="1"/>
        <v>Hide</v>
      </c>
    </row>
    <row r="17" spans="1:6" x14ac:dyDescent="0.25">
      <c r="A17" s="458" t="s">
        <v>150</v>
      </c>
      <c r="B17" s="459"/>
      <c r="C17" s="459"/>
      <c r="F17" s="217" t="s">
        <v>456</v>
      </c>
    </row>
    <row r="18" spans="1:6" x14ac:dyDescent="0.25">
      <c r="A18" s="8"/>
      <c r="B18" s="222" t="str">
        <f t="array" ref="B18">IFERROR(INDEX('Programming 2'!$A$17:$F$20,SMALL(IF('Programming 2'!$C$17:$C$20=1,ROW('Programming 2'!$C$17:$C$20)-16),ROW(1:1)),5),"None")</f>
        <v>None</v>
      </c>
      <c r="C18" s="222" t="str">
        <f t="array" ref="C18">IFERROR(INDEX('Programming 2'!$A$17:$F$20,SMALL(IF('Programming 2'!$C$17:$C$20=1,ROW('Programming 2'!$C$17:$C$20)-16),ROW(1:1)),6),"")</f>
        <v/>
      </c>
      <c r="F18" s="217" t="str">
        <f t="shared" ref="F18:F21" si="2">IF(B18="","Hide","Show")</f>
        <v>Show</v>
      </c>
    </row>
    <row r="19" spans="1:6" x14ac:dyDescent="0.25">
      <c r="A19" s="8"/>
      <c r="B19" s="222" t="str">
        <f t="array" ref="B19">IFERROR(INDEX('Programming 2'!$A$17:$F$20,SMALL(IF('Programming 2'!$C$17:$C$20=1,ROW('Programming 2'!$C$17:$C$20)-16),ROW(2:2)),5),"")</f>
        <v/>
      </c>
      <c r="C19" s="222" t="str">
        <f t="array" ref="C19">IFERROR(INDEX('Programming 2'!$A$17:$F$20,SMALL(IF('Programming 2'!$C$17:$C$20=1,ROW('Programming 2'!$C$17:$C$20)-16),ROW(2:2)),6),"")</f>
        <v/>
      </c>
      <c r="F19" s="217" t="str">
        <f t="shared" si="2"/>
        <v>Hide</v>
      </c>
    </row>
    <row r="20" spans="1:6" x14ac:dyDescent="0.25">
      <c r="A20" s="8"/>
      <c r="B20" s="222" t="str">
        <f t="array" ref="B20">IFERROR(INDEX('Programming 2'!$A$17:$F$20,SMALL(IF('Programming 2'!$C$17:$C$20=1,ROW('Programming 2'!$C$17:$C$20)-16),ROW(3:3)),5),"")</f>
        <v/>
      </c>
      <c r="C20" s="222" t="str">
        <f t="array" ref="C20">IFERROR(INDEX('Programming 2'!$A$17:$F$20,SMALL(IF('Programming 2'!$C$17:$C$20=1,ROW('Programming 2'!$C$17:$C$20)-16),ROW(3:3)),6),"")</f>
        <v/>
      </c>
      <c r="F20" s="217" t="str">
        <f t="shared" si="2"/>
        <v>Hide</v>
      </c>
    </row>
    <row r="21" spans="1:6" x14ac:dyDescent="0.25">
      <c r="A21" s="8"/>
      <c r="B21" s="222" t="str">
        <f t="array" ref="B21">IFERROR(INDEX('Programming 2'!$A$17:$F$20,SMALL(IF('Programming 2'!$C$17:$C$20=1,ROW('Programming 2'!$C$17:$C$20)-16),ROW(4:4)),5),"")</f>
        <v/>
      </c>
      <c r="C21" s="222" t="str">
        <f t="array" ref="C21">IFERROR(INDEX('Programming 2'!$A$17:$F$20,SMALL(IF('Programming 2'!$C$17:$C$20=1,ROW('Programming 2'!$C$17:$C$20)-16),ROW(4:4)),6),"")</f>
        <v/>
      </c>
      <c r="F21" s="217" t="str">
        <f t="shared" si="2"/>
        <v>Hide</v>
      </c>
    </row>
    <row r="22" spans="1:6" ht="21" customHeight="1" x14ac:dyDescent="0.3">
      <c r="A22" s="456" t="s">
        <v>453</v>
      </c>
      <c r="B22" s="457"/>
      <c r="C22" s="457"/>
      <c r="F22" s="217" t="s">
        <v>456</v>
      </c>
    </row>
    <row r="23" spans="1:6" ht="17.25" customHeight="1" x14ac:dyDescent="0.25">
      <c r="A23" s="454" t="s">
        <v>21</v>
      </c>
      <c r="B23" s="455"/>
      <c r="C23" s="455"/>
      <c r="F23" s="217" t="s">
        <v>456</v>
      </c>
    </row>
    <row r="24" spans="1:6" x14ac:dyDescent="0.25">
      <c r="A24" s="458" t="s">
        <v>139</v>
      </c>
      <c r="B24" s="459"/>
      <c r="C24" s="459"/>
      <c r="F24" s="217" t="s">
        <v>456</v>
      </c>
    </row>
    <row r="25" spans="1:6" x14ac:dyDescent="0.25">
      <c r="A25" s="8"/>
      <c r="B25" s="222" t="str">
        <f t="array" ref="B25">IFERROR(INDEX('Programming 2'!$A$24:$F$39,SMALL(IF('Programming 2'!$C$24:$C$39=1,ROW('Programming 2'!$C$24:$C$39)-23),ROW(1:1)),5),"None")</f>
        <v>None</v>
      </c>
      <c r="C25" s="222" t="str">
        <f t="array" ref="C25">IFERROR(INDEX('Programming 2'!$A$24:$F$39,SMALL(IF('Programming 2'!$C$24:$C$39=1,ROW('Programming 2'!$C$24:$C$39)-23),ROW(1:1)),6),"")</f>
        <v/>
      </c>
      <c r="F25" s="217" t="str">
        <f t="shared" ref="F25:F37" si="3">IF(B25="","Hide","Show")</f>
        <v>Show</v>
      </c>
    </row>
    <row r="26" spans="1:6" x14ac:dyDescent="0.25">
      <c r="A26" s="8"/>
      <c r="B26" s="222" t="str">
        <f t="array" ref="B26">IFERROR(INDEX('Programming 2'!$A$24:$F$39,SMALL(IF('Programming 2'!$C$24:$C$39=1,ROW('Programming 2'!$C$24:$C$39)-23),ROW(2:2)),5),"")</f>
        <v/>
      </c>
      <c r="C26" s="222" t="str">
        <f t="array" ref="C26">IFERROR(INDEX('Programming 2'!$A$24:$F$39,SMALL(IF('Programming 2'!$C$24:$C$39=1,ROW('Programming 2'!$C$24:$C$39)-23),ROW(2:2)),6),"")</f>
        <v/>
      </c>
      <c r="F26" s="217" t="str">
        <f t="shared" si="3"/>
        <v>Hide</v>
      </c>
    </row>
    <row r="27" spans="1:6" x14ac:dyDescent="0.25">
      <c r="A27" s="8"/>
      <c r="B27" s="222" t="str">
        <f t="array" ref="B27">IFERROR(INDEX('Programming 2'!$A$24:$F$39,SMALL(IF('Programming 2'!$C$24:$C$39=1,ROW('Programming 2'!$C$24:$C$39)-23),ROW(3:3)),5),"")</f>
        <v/>
      </c>
      <c r="C27" s="222" t="str">
        <f t="array" ref="C27">IFERROR(INDEX('Programming 2'!$A$24:$F$39,SMALL(IF('Programming 2'!$C$24:$C$39=1,ROW('Programming 2'!$C$24:$C$39)-23),ROW(3:3)),6),"")</f>
        <v/>
      </c>
      <c r="F27" s="217" t="str">
        <f t="shared" si="3"/>
        <v>Hide</v>
      </c>
    </row>
    <row r="28" spans="1:6" x14ac:dyDescent="0.25">
      <c r="A28" s="8"/>
      <c r="B28" s="222" t="str">
        <f t="array" ref="B28">IFERROR(INDEX('Programming 2'!$A$24:$F$39,SMALL(IF('Programming 2'!$C$24:$C$39=1,ROW('Programming 2'!$C$24:$C$39)-23),ROW(4:4)),5),"")</f>
        <v/>
      </c>
      <c r="C28" s="222" t="str">
        <f t="array" ref="C28">IFERROR(INDEX('Programming 2'!$A$24:$F$39,SMALL(IF('Programming 2'!$C$24:$C$39=1,ROW('Programming 2'!$C$24:$C$39)-23),ROW(4:4)),6),"")</f>
        <v/>
      </c>
      <c r="F28" s="217" t="str">
        <f t="shared" si="3"/>
        <v>Hide</v>
      </c>
    </row>
    <row r="29" spans="1:6" x14ac:dyDescent="0.25">
      <c r="A29" s="8"/>
      <c r="B29" s="222" t="str">
        <f t="array" ref="B29">IFERROR(INDEX('Programming 2'!$A$24:$F$39,SMALL(IF('Programming 2'!$C$24:$C$39=1,ROW('Programming 2'!$C$24:$C$39)-23),ROW(5:5)),5),"")</f>
        <v/>
      </c>
      <c r="C29" s="222" t="str">
        <f t="array" ref="C29">IFERROR(INDEX('Programming 2'!$A$24:$F$39,SMALL(IF('Programming 2'!$C$24:$C$39=1,ROW('Programming 2'!$C$24:$C$39)-23),ROW(5:5)),6),"")</f>
        <v/>
      </c>
      <c r="F29" s="217" t="str">
        <f t="shared" si="3"/>
        <v>Hide</v>
      </c>
    </row>
    <row r="30" spans="1:6" x14ac:dyDescent="0.25">
      <c r="A30" s="8"/>
      <c r="B30" s="222" t="str">
        <f t="array" ref="B30">IFERROR(INDEX('Programming 2'!$A$24:$F$39,SMALL(IF('Programming 2'!$C$24:$C$39=1,ROW('Programming 2'!$C$24:$C$39)-23),ROW(6:6)),5),"")</f>
        <v/>
      </c>
      <c r="C30" s="222" t="str">
        <f t="array" ref="C30">IFERROR(INDEX('Programming 2'!$A$24:$F$39,SMALL(IF('Programming 2'!$C$24:$C$39=1,ROW('Programming 2'!$C$24:$C$39)-23),ROW(6:6)),6),"")</f>
        <v/>
      </c>
      <c r="F30" s="217" t="str">
        <f t="shared" si="3"/>
        <v>Hide</v>
      </c>
    </row>
    <row r="31" spans="1:6" x14ac:dyDescent="0.25">
      <c r="A31" s="8"/>
      <c r="B31" s="222" t="str">
        <f t="array" ref="B31">IFERROR(INDEX('Programming 2'!$A$24:$F$39,SMALL(IF('Programming 2'!$C$24:$C$39=1,ROW('Programming 2'!$C$24:$C$39)-23),ROW(7:7)),5),"")</f>
        <v/>
      </c>
      <c r="C31" s="222" t="str">
        <f t="array" ref="C31">IFERROR(INDEX('Programming 2'!$A$24:$F$39,SMALL(IF('Programming 2'!$C$24:$C$39=1,ROW('Programming 2'!$C$24:$C$39)-23),ROW(7:7)),6),"")</f>
        <v/>
      </c>
      <c r="F31" s="217" t="str">
        <f t="shared" si="3"/>
        <v>Hide</v>
      </c>
    </row>
    <row r="32" spans="1:6" x14ac:dyDescent="0.25">
      <c r="A32" s="8"/>
      <c r="B32" s="222" t="str">
        <f t="array" ref="B32">IFERROR(INDEX('Programming 2'!$A$24:$F$39,SMALL(IF('Programming 2'!$C$24:$C$39=1,ROW('Programming 2'!$C$24:$C$39)-23),ROW(8:8)),5),"")</f>
        <v/>
      </c>
      <c r="C32" s="222" t="str">
        <f t="array" ref="C32">IFERROR(INDEX('Programming 2'!$A$24:$F$39,SMALL(IF('Programming 2'!$C$24:$C$39=1,ROW('Programming 2'!$C$24:$C$39)-23),ROW(8:8)),6),"")</f>
        <v/>
      </c>
      <c r="F32" s="217" t="str">
        <f t="shared" si="3"/>
        <v>Hide</v>
      </c>
    </row>
    <row r="33" spans="1:6" x14ac:dyDescent="0.25">
      <c r="A33" s="8"/>
      <c r="B33" s="222" t="str">
        <f t="array" ref="B33">IFERROR(INDEX('Programming 2'!$A$24:$F$39,SMALL(IF('Programming 2'!$C$24:$C$39=1,ROW('Programming 2'!$C$24:$C$39)-23),ROW(9:9)),5),"")</f>
        <v/>
      </c>
      <c r="C33" s="222" t="str">
        <f t="array" ref="C33">IFERROR(INDEX('Programming 2'!$A$24:$F$39,SMALL(IF('Programming 2'!$C$24:$C$39=1,ROW('Programming 2'!$C$24:$C$39)-23),ROW(9:9)),6),"")</f>
        <v/>
      </c>
      <c r="F33" s="217" t="str">
        <f t="shared" si="3"/>
        <v>Hide</v>
      </c>
    </row>
    <row r="34" spans="1:6" x14ac:dyDescent="0.25">
      <c r="A34" s="8"/>
      <c r="B34" s="222" t="str">
        <f t="array" ref="B34">IFERROR(INDEX('Programming 2'!$A$24:$F$39,SMALL(IF('Programming 2'!$C$24:$C$39=1,ROW('Programming 2'!$C$24:$C$39)-23),ROW(10:10)),5),"")</f>
        <v/>
      </c>
      <c r="C34" s="222" t="str">
        <f t="array" ref="C34">IFERROR(INDEX('Programming 2'!$A$24:$F$39,SMALL(IF('Programming 2'!$C$24:$C$39=1,ROW('Programming 2'!$C$24:$C$39)-23),ROW(10:10)),6),"")</f>
        <v/>
      </c>
      <c r="F34" s="217" t="str">
        <f t="shared" si="3"/>
        <v>Hide</v>
      </c>
    </row>
    <row r="35" spans="1:6" x14ac:dyDescent="0.25">
      <c r="A35" s="8"/>
      <c r="B35" s="222" t="str">
        <f t="array" ref="B35">IFERROR(INDEX('Programming 2'!$A$24:$F$39,SMALL(IF('Programming 2'!$C$24:$C$39=1,ROW('Programming 2'!$C$24:$C$39)-23),ROW(11:11)),5),"")</f>
        <v/>
      </c>
      <c r="C35" s="222" t="str">
        <f t="array" ref="C35">IFERROR(INDEX('Programming 2'!$A$24:$F$39,SMALL(IF('Programming 2'!$C$24:$C$39=1,ROW('Programming 2'!$C$24:$C$39)-23),ROW(11:11)),6),"")</f>
        <v/>
      </c>
      <c r="F35" s="217" t="str">
        <f t="shared" si="3"/>
        <v>Hide</v>
      </c>
    </row>
    <row r="36" spans="1:6" x14ac:dyDescent="0.25">
      <c r="A36" s="8"/>
      <c r="B36" s="222" t="str">
        <f t="array" ref="B36">IFERROR(INDEX('Programming 2'!$A$24:$F$39,SMALL(IF('Programming 2'!$C$24:$C$39=1,ROW('Programming 2'!$C$24:$C$39)-23),ROW(12:12)),5),"")</f>
        <v/>
      </c>
      <c r="C36" s="222" t="str">
        <f t="array" ref="C36">IFERROR(INDEX('Programming 2'!$A$24:$F$39,SMALL(IF('Programming 2'!$C$24:$C$39=1,ROW('Programming 2'!$C$24:$C$39)-23),ROW(12:12)),6),"")</f>
        <v/>
      </c>
      <c r="F36" s="217" t="str">
        <f t="shared" si="3"/>
        <v>Hide</v>
      </c>
    </row>
    <row r="37" spans="1:6" x14ac:dyDescent="0.25">
      <c r="A37" s="8"/>
      <c r="B37" s="222" t="str">
        <f t="array" ref="B37">IFERROR(INDEX('Programming 2'!$A$24:$F$39,SMALL(IF('Programming 2'!$C$24:$C$39=1,ROW('Programming 2'!$C$24:$C$39)-23),ROW(13:13)),5),"")</f>
        <v/>
      </c>
      <c r="C37" s="222" t="str">
        <f t="array" ref="C37">IFERROR(INDEX('Programming 2'!$A$24:$F$39,SMALL(IF('Programming 2'!$C$24:$C$39=1,ROW('Programming 2'!$C$24:$C$39)-23),ROW(13:13)),6),"")</f>
        <v/>
      </c>
      <c r="F37" s="217" t="str">
        <f t="shared" si="3"/>
        <v>Hide</v>
      </c>
    </row>
    <row r="38" spans="1:6" x14ac:dyDescent="0.25">
      <c r="A38" s="460" t="s">
        <v>138</v>
      </c>
      <c r="B38" s="461"/>
      <c r="C38" s="461"/>
      <c r="F38" s="217" t="s">
        <v>456</v>
      </c>
    </row>
    <row r="39" spans="1:6" x14ac:dyDescent="0.25">
      <c r="A39" s="8"/>
      <c r="B39" s="222" t="str">
        <f t="array" ref="B39">IFERROR(INDEX('Programming 2'!$A$40:$F$41,SMALL(IF('Programming 2'!$C$40:$C$41=1,ROW('Programming 2'!$C$40:$C$41)-39),ROW(1:1)),5),"None")</f>
        <v>None</v>
      </c>
      <c r="C39" s="222" t="str">
        <f t="array" ref="C39">IFERROR(INDEX('Programming 2'!$A$40:$F$41,SMALL(IF('Programming 2'!$C$40:$C$41=1,ROW('Programming 2'!$C$40:$C$41)-39),ROW(1:1)),6),"")</f>
        <v/>
      </c>
      <c r="F39" s="217" t="str">
        <f t="shared" ref="F39" si="4">IF(B39="","Hide","Show")</f>
        <v>Show</v>
      </c>
    </row>
    <row r="40" spans="1:6" x14ac:dyDescent="0.25">
      <c r="A40" s="460" t="s">
        <v>137</v>
      </c>
      <c r="B40" s="461"/>
      <c r="C40" s="461"/>
      <c r="F40" s="217" t="s">
        <v>456</v>
      </c>
    </row>
    <row r="41" spans="1:6" x14ac:dyDescent="0.25">
      <c r="A41" s="8"/>
      <c r="B41" s="222" t="str">
        <f t="array" ref="B41">IFERROR(INDEX('Programming 2'!$A$42:$F$58,SMALL(IF('Programming 2'!$C$42:$C$58=1,ROW('Programming 2'!$C$42:$C$58)-41),ROW(1:1)),5),"None")</f>
        <v>None</v>
      </c>
      <c r="C41" s="222" t="str">
        <f t="array" ref="C41">IFERROR(INDEX('Programming 2'!$A$42:$F$58,SMALL(IF('Programming 2'!$C$42:$C$58=1,ROW('Programming 2'!$C$42:$C$58)-41),ROW(1:1)),6),"")</f>
        <v/>
      </c>
      <c r="F41" s="217" t="str">
        <f t="shared" ref="F41:F52" si="5">IF(B41="","Hide","Show")</f>
        <v>Show</v>
      </c>
    </row>
    <row r="42" spans="1:6" x14ac:dyDescent="0.25">
      <c r="A42" s="8"/>
      <c r="B42" s="222" t="str">
        <f t="array" ref="B42">IFERROR(INDEX('Programming 2'!$A$42:$F$58,SMALL(IF('Programming 2'!$C$42:$C$58=1,ROW('Programming 2'!$C$42:$C$58)-41),ROW(2:2)),5),"")</f>
        <v/>
      </c>
      <c r="C42" s="222" t="str">
        <f t="array" ref="C42">IFERROR(INDEX('Programming 2'!$A$42:$F$58,SMALL(IF('Programming 2'!$C$42:$C$58=1,ROW('Programming 2'!$C$42:$C$58)-41),ROW(2:2)),6),"")</f>
        <v/>
      </c>
      <c r="F42" s="217" t="str">
        <f t="shared" si="5"/>
        <v>Hide</v>
      </c>
    </row>
    <row r="43" spans="1:6" x14ac:dyDescent="0.25">
      <c r="A43" s="8"/>
      <c r="B43" s="222" t="str">
        <f t="array" ref="B43">IFERROR(INDEX('Programming 2'!$A$42:$F$58,SMALL(IF('Programming 2'!$C$42:$C$58=1,ROW('Programming 2'!$C$42:$C$58)-41),ROW(3:3)),5),"")</f>
        <v/>
      </c>
      <c r="C43" s="222" t="str">
        <f t="array" ref="C43">IFERROR(INDEX('Programming 2'!$A$42:$F$58,SMALL(IF('Programming 2'!$C$42:$C$58=1,ROW('Programming 2'!$C$42:$C$58)-41),ROW(3:3)),6),"")</f>
        <v/>
      </c>
      <c r="F43" s="217" t="str">
        <f t="shared" si="5"/>
        <v>Hide</v>
      </c>
    </row>
    <row r="44" spans="1:6" x14ac:dyDescent="0.25">
      <c r="A44" s="8"/>
      <c r="B44" s="222" t="str">
        <f t="array" ref="B44">IFERROR(INDEX('Programming 2'!$A$42:$F$58,SMALL(IF('Programming 2'!$C$42:$C$58=1,ROW('Programming 2'!$C$42:$C$58)-41),ROW(4:4)),5),"")</f>
        <v/>
      </c>
      <c r="C44" s="222" t="str">
        <f t="array" ref="C44">IFERROR(INDEX('Programming 2'!$A$42:$F$58,SMALL(IF('Programming 2'!$C$42:$C$58=1,ROW('Programming 2'!$C$42:$C$58)-41),ROW(4:4)),6),"")</f>
        <v/>
      </c>
      <c r="F44" s="217" t="str">
        <f t="shared" si="5"/>
        <v>Hide</v>
      </c>
    </row>
    <row r="45" spans="1:6" x14ac:dyDescent="0.25">
      <c r="A45" s="8"/>
      <c r="B45" s="222" t="str">
        <f t="array" ref="B45">IFERROR(INDEX('Programming 2'!$A$42:$F$58,SMALL(IF('Programming 2'!$C$42:$C$58=1,ROW('Programming 2'!$C$42:$C$58)-41),ROW(5:5)),5),"")</f>
        <v/>
      </c>
      <c r="C45" s="222" t="str">
        <f t="array" ref="C45">IFERROR(INDEX('Programming 2'!$A$42:$F$58,SMALL(IF('Programming 2'!$C$42:$C$58=1,ROW('Programming 2'!$C$42:$C$58)-41),ROW(5:5)),6),"")</f>
        <v/>
      </c>
      <c r="F45" s="217" t="str">
        <f t="shared" si="5"/>
        <v>Hide</v>
      </c>
    </row>
    <row r="46" spans="1:6" x14ac:dyDescent="0.25">
      <c r="A46" s="8"/>
      <c r="B46" s="222" t="str">
        <f t="array" ref="B46">IFERROR(INDEX('Programming 2'!$A$42:$F$58,SMALL(IF('Programming 2'!$C$42:$C$58=1,ROW('Programming 2'!$C$42:$C$58)-41),ROW(6:6)),5),"")</f>
        <v/>
      </c>
      <c r="C46" s="222" t="str">
        <f t="array" ref="C46">IFERROR(INDEX('Programming 2'!$A$42:$F$58,SMALL(IF('Programming 2'!$C$42:$C$58=1,ROW('Programming 2'!$C$42:$C$58)-41),ROW(6:6)),6),"")</f>
        <v/>
      </c>
      <c r="F46" s="217" t="str">
        <f t="shared" si="5"/>
        <v>Hide</v>
      </c>
    </row>
    <row r="47" spans="1:6" x14ac:dyDescent="0.25">
      <c r="A47" s="8"/>
      <c r="B47" s="222" t="str">
        <f t="array" ref="B47">IFERROR(INDEX('Programming 2'!$A$42:$F$58,SMALL(IF('Programming 2'!$C$42:$C$58=1,ROW('Programming 2'!$C$42:$C$58)-41),ROW(7:7)),5),"")</f>
        <v/>
      </c>
      <c r="C47" s="222" t="str">
        <f t="array" ref="C47">IFERROR(INDEX('Programming 2'!$A$42:$F$58,SMALL(IF('Programming 2'!$C$42:$C$58=1,ROW('Programming 2'!$C$42:$C$58)-41),ROW(7:7)),6),"")</f>
        <v/>
      </c>
      <c r="F47" s="217" t="str">
        <f t="shared" si="5"/>
        <v>Hide</v>
      </c>
    </row>
    <row r="48" spans="1:6" x14ac:dyDescent="0.25">
      <c r="A48" s="8"/>
      <c r="B48" s="222" t="str">
        <f t="array" ref="B48">IFERROR(INDEX('Programming 2'!$A$42:$F$58,SMALL(IF('Programming 2'!$C$42:$C$58=1,ROW('Programming 2'!$C$42:$C$58)-41),ROW(8:8)),5),"")</f>
        <v/>
      </c>
      <c r="C48" s="222" t="str">
        <f t="array" ref="C48">IFERROR(INDEX('Programming 2'!$A$42:$F$58,SMALL(IF('Programming 2'!$C$42:$C$58=1,ROW('Programming 2'!$C$42:$C$58)-41),ROW(8:8)),6),"")</f>
        <v/>
      </c>
      <c r="F48" s="217" t="str">
        <f t="shared" si="5"/>
        <v>Hide</v>
      </c>
    </row>
    <row r="49" spans="1:6" x14ac:dyDescent="0.25">
      <c r="A49" s="8"/>
      <c r="B49" s="222" t="str">
        <f t="array" ref="B49">IFERROR(INDEX('Programming 2'!$A$42:$F$58,SMALL(IF('Programming 2'!$C$42:$C$58=1,ROW('Programming 2'!$C$42:$C$58)-41),ROW(9:9)),5),"")</f>
        <v/>
      </c>
      <c r="C49" s="222" t="str">
        <f t="array" ref="C49">IFERROR(INDEX('Programming 2'!$A$42:$F$58,SMALL(IF('Programming 2'!$C$42:$C$58=1,ROW('Programming 2'!$C$42:$C$58)-41),ROW(9:9)),6),"")</f>
        <v/>
      </c>
      <c r="F49" s="217" t="str">
        <f t="shared" si="5"/>
        <v>Hide</v>
      </c>
    </row>
    <row r="50" spans="1:6" x14ac:dyDescent="0.25">
      <c r="A50" s="8"/>
      <c r="B50" s="222" t="str">
        <f t="array" ref="B50">IFERROR(INDEX('Programming 2'!$A$42:$F$58,SMALL(IF('Programming 2'!$C$42:$C$58=1,ROW('Programming 2'!$C$42:$C$58)-41),ROW(10:10)),5),"")</f>
        <v/>
      </c>
      <c r="C50" s="222" t="str">
        <f t="array" ref="C50">IFERROR(INDEX('Programming 2'!$A$42:$F$58,SMALL(IF('Programming 2'!$C$42:$C$58=1,ROW('Programming 2'!$C$42:$C$58)-41),ROW(10:10)),6),"")</f>
        <v/>
      </c>
      <c r="F50" s="217" t="str">
        <f t="shared" si="5"/>
        <v>Hide</v>
      </c>
    </row>
    <row r="51" spans="1:6" x14ac:dyDescent="0.25">
      <c r="A51" s="8"/>
      <c r="B51" s="222" t="str">
        <f t="array" ref="B51">IFERROR(INDEX('Programming 2'!$A$42:$F$58,SMALL(IF('Programming 2'!$C$42:$C$58=1,ROW('Programming 2'!$C$42:$C$58)-41),ROW(11:11)),5),"")</f>
        <v/>
      </c>
      <c r="C51" s="222" t="str">
        <f t="array" ref="C51">IFERROR(INDEX('Programming 2'!$A$42:$F$58,SMALL(IF('Programming 2'!$C$42:$C$58=1,ROW('Programming 2'!$C$42:$C$58)-41),ROW(11:11)),6),"")</f>
        <v/>
      </c>
      <c r="F51" s="217" t="str">
        <f t="shared" si="5"/>
        <v>Hide</v>
      </c>
    </row>
    <row r="52" spans="1:6" x14ac:dyDescent="0.25">
      <c r="A52" s="8"/>
      <c r="B52" s="222" t="str">
        <f t="array" ref="B52">IFERROR(INDEX('Programming 2'!$A$42:$F$58,SMALL(IF('Programming 2'!$C$42:$C$58=1,ROW('Programming 2'!$C$42:$C$58)-41),ROW(12:12)),5),"")</f>
        <v/>
      </c>
      <c r="C52" s="222" t="str">
        <f t="array" ref="C52">IFERROR(INDEX('Programming 2'!$A$42:$F$58,SMALL(IF('Programming 2'!$C$42:$C$58=1,ROW('Programming 2'!$C$42:$C$58)-41),ROW(12:12)),6),"")</f>
        <v/>
      </c>
      <c r="F52" s="217" t="str">
        <f t="shared" si="5"/>
        <v>Hide</v>
      </c>
    </row>
    <row r="53" spans="1:6" x14ac:dyDescent="0.25">
      <c r="A53" s="460" t="s">
        <v>136</v>
      </c>
      <c r="B53" s="461"/>
      <c r="C53" s="461"/>
      <c r="F53" s="217" t="s">
        <v>456</v>
      </c>
    </row>
    <row r="54" spans="1:6" x14ac:dyDescent="0.25">
      <c r="A54" s="8"/>
      <c r="B54" s="222" t="str">
        <f t="array" ref="B54">IFERROR(INDEX('Programming 2'!$A$61:$F$62,SMALL(IF('Programming 2'!$C$61:$C$62=1,ROW('Programming 2'!$C$61:$C$62)-60),ROW(1:1)),5),"None")</f>
        <v>None</v>
      </c>
      <c r="C54" s="222" t="str">
        <f t="array" ref="C54">IFERROR(INDEX('Programming 2'!$A$61:$F$62,SMALL(IF('Programming 2'!$C$61:$C$62=1,ROW('Programming 2'!$C$61:$C$62)-60),ROW(1:1)),6),"")</f>
        <v/>
      </c>
      <c r="F54" s="217" t="str">
        <f t="shared" ref="F54:F55" si="6">IF(B54="","Hide","Show")</f>
        <v>Show</v>
      </c>
    </row>
    <row r="55" spans="1:6" x14ac:dyDescent="0.25">
      <c r="A55" s="8"/>
      <c r="B55" s="222" t="str">
        <f t="array" ref="B55">IFERROR(INDEX('Programming 2'!$A$61:$F$62,SMALL(IF('Programming 2'!$C$61:$C$62=1,ROW('Programming 2'!$C$61:$C$62)-60),ROW(2:2)),5),"")</f>
        <v/>
      </c>
      <c r="C55" s="222" t="str">
        <f t="array" ref="C55">IFERROR(INDEX('Programming 2'!$A$61:$F$62,SMALL(IF('Programming 2'!$C$61:$C$62=1,ROW('Programming 2'!$C$61:$C$62)-60),ROW(2:2)),6),"")</f>
        <v/>
      </c>
      <c r="F55" s="217" t="str">
        <f t="shared" si="6"/>
        <v>Hide</v>
      </c>
    </row>
    <row r="56" spans="1:6" ht="18.75" x14ac:dyDescent="0.3">
      <c r="A56" s="456" t="s">
        <v>479</v>
      </c>
      <c r="B56" s="457"/>
      <c r="C56" s="457"/>
      <c r="F56" s="217" t="s">
        <v>456</v>
      </c>
    </row>
    <row r="57" spans="1:6" x14ac:dyDescent="0.25">
      <c r="A57" s="454" t="s">
        <v>25</v>
      </c>
      <c r="B57" s="455"/>
      <c r="C57" s="455"/>
      <c r="F57" s="217" t="s">
        <v>456</v>
      </c>
    </row>
    <row r="58" spans="1:6" x14ac:dyDescent="0.25">
      <c r="A58" s="460" t="s">
        <v>135</v>
      </c>
      <c r="B58" s="461"/>
      <c r="C58" s="461"/>
      <c r="F58" s="217" t="s">
        <v>456</v>
      </c>
    </row>
    <row r="59" spans="1:6" x14ac:dyDescent="0.25">
      <c r="A59" s="8"/>
      <c r="B59" s="222" t="str">
        <f t="array" ref="B59">IFERROR(INDEX('Programming 2'!$A$66:$F$74,SMALL(IF('Programming 2'!$C$66:$C$74=1,ROW('Programming 2'!$C$66:$C$74)-65),ROW(1:1)),5),"None")</f>
        <v>None</v>
      </c>
      <c r="C59" s="222" t="str">
        <f t="array" ref="C59">IFERROR(INDEX('Programming 2'!$A$66:$F$74,SMALL(IF('Programming 2'!$C$66:$C$74=1,ROW('Programming 2'!$C$66:$C$74)-65),ROW(1:1)),6),"")</f>
        <v/>
      </c>
      <c r="F59" s="217" t="str">
        <f t="shared" ref="F59:F66" si="7">IF(B59="","Hide","Show")</f>
        <v>Show</v>
      </c>
    </row>
    <row r="60" spans="1:6" x14ac:dyDescent="0.25">
      <c r="A60" s="8"/>
      <c r="B60" s="222" t="str">
        <f t="array" ref="B60">IFERROR(INDEX('Programming 2'!$A$66:$F$74,SMALL(IF('Programming 2'!$C$66:$C$74=1,ROW('Programming 2'!$C$66:$C$74)-65),ROW(2:2)),5),"")</f>
        <v/>
      </c>
      <c r="C60" s="222" t="str">
        <f t="array" ref="C60">IFERROR(INDEX('Programming 2'!$A$66:$F$74,SMALL(IF('Programming 2'!$C$66:$C$74=1,ROW('Programming 2'!$C$66:$C$74)-65),ROW(2:2)),6),"")</f>
        <v/>
      </c>
      <c r="F60" s="217" t="str">
        <f t="shared" si="7"/>
        <v>Hide</v>
      </c>
    </row>
    <row r="61" spans="1:6" x14ac:dyDescent="0.25">
      <c r="A61" s="8"/>
      <c r="B61" s="222" t="str">
        <f t="array" ref="B61">IFERROR(INDEX('Programming 2'!$A$66:$F$74,SMALL(IF('Programming 2'!$C$66:$C$74=1,ROW('Programming 2'!$C$66:$C$74)-65),ROW(3:3)),5),"")</f>
        <v/>
      </c>
      <c r="C61" s="222" t="str">
        <f t="array" ref="C61">IFERROR(INDEX('Programming 2'!$A$66:$F$74,SMALL(IF('Programming 2'!$C$66:$C$74=1,ROW('Programming 2'!$C$66:$C$74)-65),ROW(3:3)),6),"")</f>
        <v/>
      </c>
      <c r="F61" s="217" t="str">
        <f t="shared" si="7"/>
        <v>Hide</v>
      </c>
    </row>
    <row r="62" spans="1:6" x14ac:dyDescent="0.25">
      <c r="A62" s="8"/>
      <c r="B62" s="222" t="str">
        <f t="array" ref="B62">IFERROR(INDEX('Programming 2'!$A$66:$F$74,SMALL(IF('Programming 2'!$C$66:$C$74=1,ROW('Programming 2'!$C$66:$C$74)-65),ROW(4:4)),5),"")</f>
        <v/>
      </c>
      <c r="C62" s="222" t="str">
        <f t="array" ref="C62">IFERROR(INDEX('Programming 2'!$A$66:$F$74,SMALL(IF('Programming 2'!$C$66:$C$74=1,ROW('Programming 2'!$C$66:$C$74)-65),ROW(4:4)),6),"")</f>
        <v/>
      </c>
      <c r="F62" s="217" t="str">
        <f t="shared" si="7"/>
        <v>Hide</v>
      </c>
    </row>
    <row r="63" spans="1:6" x14ac:dyDescent="0.25">
      <c r="A63" s="8"/>
      <c r="B63" s="222" t="str">
        <f t="array" ref="B63">IFERROR(INDEX('Programming 2'!$A$66:$F$74,SMALL(IF('Programming 2'!$C$66:$C$74=1,ROW('Programming 2'!$C$66:$C$74)-65),ROW(5:5)),5),"")</f>
        <v/>
      </c>
      <c r="C63" s="222" t="str">
        <f t="array" ref="C63">IFERROR(INDEX('Programming 2'!$A$66:$F$74,SMALL(IF('Programming 2'!$C$66:$C$74=1,ROW('Programming 2'!$C$66:$C$74)-65),ROW(5:5)),6),"")</f>
        <v/>
      </c>
      <c r="F63" s="217" t="str">
        <f t="shared" si="7"/>
        <v>Hide</v>
      </c>
    </row>
    <row r="64" spans="1:6" x14ac:dyDescent="0.25">
      <c r="A64" s="8"/>
      <c r="B64" s="222" t="str">
        <f t="array" ref="B64">IFERROR(INDEX('Programming 2'!$A$66:$F$74,SMALL(IF('Programming 2'!$C$66:$C$74=1,ROW('Programming 2'!$C$66:$C$74)-65),ROW(6:6)),5),"")</f>
        <v/>
      </c>
      <c r="C64" s="222" t="str">
        <f t="array" ref="C64">IFERROR(INDEX('Programming 2'!$A$66:$F$74,SMALL(IF('Programming 2'!$C$66:$C$74=1,ROW('Programming 2'!$C$66:$C$74)-65),ROW(6:6)),6),"")</f>
        <v/>
      </c>
      <c r="F64" s="217" t="str">
        <f t="shared" si="7"/>
        <v>Hide</v>
      </c>
    </row>
    <row r="65" spans="1:6" x14ac:dyDescent="0.25">
      <c r="A65" s="8"/>
      <c r="B65" s="222" t="str">
        <f t="array" ref="B65">IFERROR(INDEX('Programming 2'!$A$66:$F$74,SMALL(IF('Programming 2'!$C$66:$C$74=1,ROW('Programming 2'!$C$66:$C$74)-65),ROW(7:7)),5),"")</f>
        <v/>
      </c>
      <c r="C65" s="222" t="str">
        <f t="array" ref="C65">IFERROR(INDEX('Programming 2'!$A$66:$F$74,SMALL(IF('Programming 2'!$C$66:$C$74=1,ROW('Programming 2'!$C$66:$C$74)-65),ROW(7:7)),6),"")</f>
        <v/>
      </c>
      <c r="F65" s="217" t="str">
        <f t="shared" si="7"/>
        <v>Hide</v>
      </c>
    </row>
    <row r="66" spans="1:6" x14ac:dyDescent="0.25">
      <c r="A66" s="8"/>
      <c r="B66" s="222" t="str">
        <f t="array" ref="B66">IFERROR(INDEX('Programming 2'!$A$66:$F$74,SMALL(IF('Programming 2'!$C$66:$C$74=1,ROW('Programming 2'!$C$66:$C$74)-65),ROW(8:8)),5),"")</f>
        <v/>
      </c>
      <c r="C66" s="222" t="str">
        <f t="array" ref="C66">IFERROR(INDEX('Programming 2'!$A$66:$F$74,SMALL(IF('Programming 2'!$C$66:$C$74=1,ROW('Programming 2'!$C$66:$C$74)-65),ROW(8:8)),6),"")</f>
        <v/>
      </c>
      <c r="F66" s="217" t="str">
        <f t="shared" si="7"/>
        <v>Hide</v>
      </c>
    </row>
    <row r="67" spans="1:6" x14ac:dyDescent="0.25">
      <c r="A67" s="460" t="s">
        <v>134</v>
      </c>
      <c r="B67" s="461"/>
      <c r="C67" s="461"/>
      <c r="F67" s="217" t="s">
        <v>456</v>
      </c>
    </row>
    <row r="68" spans="1:6" x14ac:dyDescent="0.25">
      <c r="A68" s="8"/>
      <c r="B68" s="222" t="str">
        <f t="array" ref="B68">IFERROR(INDEX('Programming 2'!$A$78:$F$94,SMALL(IF('Programming 2'!$C$78:$C$94=1,ROW('Programming 2'!$C$78:$C$94)-77),ROW(1:1)),5),"None")</f>
        <v>None</v>
      </c>
      <c r="C68" s="222" t="str">
        <f t="array" ref="C68">IFERROR(INDEX('Programming 2'!$A$78:$F$94,SMALL(IF('Programming 2'!$C$78:$C$94=1,ROW('Programming 2'!$C$78:$C$94)-77),ROW(1:1)),6),"")</f>
        <v/>
      </c>
      <c r="F68" s="217" t="str">
        <f t="shared" ref="F68:F83" si="8">IF(B68="","Hide","Show")</f>
        <v>Show</v>
      </c>
    </row>
    <row r="69" spans="1:6" x14ac:dyDescent="0.25">
      <c r="A69" s="8"/>
      <c r="B69" s="222" t="str">
        <f t="array" ref="B69">IFERROR(INDEX('Programming 2'!$A$78:$F$94,SMALL(IF('Programming 2'!$C$78:$C$94=1,ROW('Programming 2'!$C$78:$C$94)-77),ROW(2:2)),5),"")</f>
        <v/>
      </c>
      <c r="C69" s="222" t="str">
        <f t="array" ref="C69">IFERROR(INDEX('Programming 2'!$A$78:$F$94,SMALL(IF('Programming 2'!$C$78:$C$94=1,ROW('Programming 2'!$C$78:$C$94)-77),ROW(2:2)),6),"")</f>
        <v/>
      </c>
      <c r="F69" s="217" t="str">
        <f t="shared" si="8"/>
        <v>Hide</v>
      </c>
    </row>
    <row r="70" spans="1:6" x14ac:dyDescent="0.25">
      <c r="A70" s="8"/>
      <c r="B70" s="222" t="str">
        <f t="array" ref="B70">IFERROR(INDEX('Programming 2'!$A$78:$F$94,SMALL(IF('Programming 2'!$C$78:$C$94=1,ROW('Programming 2'!$C$78:$C$94)-77),ROW(3:3)),5),"")</f>
        <v/>
      </c>
      <c r="C70" s="222" t="str">
        <f t="array" ref="C70">IFERROR(INDEX('Programming 2'!$A$78:$F$94,SMALL(IF('Programming 2'!$C$78:$C$94=1,ROW('Programming 2'!$C$78:$C$94)-77),ROW(3:3)),6),"")</f>
        <v/>
      </c>
      <c r="F70" s="217" t="str">
        <f t="shared" si="8"/>
        <v>Hide</v>
      </c>
    </row>
    <row r="71" spans="1:6" x14ac:dyDescent="0.25">
      <c r="A71" s="8"/>
      <c r="B71" s="222" t="str">
        <f t="array" ref="B71">IFERROR(INDEX('Programming 2'!$A$78:$F$94,SMALL(IF('Programming 2'!$C$78:$C$94=1,ROW('Programming 2'!$C$78:$C$94)-77),ROW(4:4)),5),"")</f>
        <v/>
      </c>
      <c r="C71" s="222" t="str">
        <f t="array" ref="C71">IFERROR(INDEX('Programming 2'!$A$78:$F$94,SMALL(IF('Programming 2'!$C$78:$C$94=1,ROW('Programming 2'!$C$78:$C$94)-77),ROW(4:4)),6),"")</f>
        <v/>
      </c>
      <c r="F71" s="217" t="str">
        <f t="shared" si="8"/>
        <v>Hide</v>
      </c>
    </row>
    <row r="72" spans="1:6" x14ac:dyDescent="0.25">
      <c r="A72" s="8"/>
      <c r="B72" s="222" t="str">
        <f t="array" ref="B72">IFERROR(INDEX('Programming 2'!$A$78:$F$94,SMALL(IF('Programming 2'!$C$78:$C$94=1,ROW('Programming 2'!$C$78:$C$94)-77),ROW(5:5)),5),"")</f>
        <v/>
      </c>
      <c r="C72" s="222" t="str">
        <f t="array" ref="C72">IFERROR(INDEX('Programming 2'!$A$78:$F$94,SMALL(IF('Programming 2'!$C$78:$C$94=1,ROW('Programming 2'!$C$78:$C$94)-77),ROW(5:5)),6),"")</f>
        <v/>
      </c>
      <c r="F72" s="217" t="str">
        <f t="shared" si="8"/>
        <v>Hide</v>
      </c>
    </row>
    <row r="73" spans="1:6" x14ac:dyDescent="0.25">
      <c r="A73" s="8"/>
      <c r="B73" s="222" t="str">
        <f t="array" ref="B73">IFERROR(INDEX('Programming 2'!$A$78:$F$94,SMALL(IF('Programming 2'!$C$78:$C$94=1,ROW('Programming 2'!$C$78:$C$94)-77),ROW(6:6)),5),"")</f>
        <v/>
      </c>
      <c r="C73" s="222" t="str">
        <f t="array" ref="C73">IFERROR(INDEX('Programming 2'!$A$78:$F$94,SMALL(IF('Programming 2'!$C$78:$C$94=1,ROW('Programming 2'!$C$78:$C$94)-77),ROW(6:6)),6),"")</f>
        <v/>
      </c>
      <c r="F73" s="217" t="str">
        <f t="shared" si="8"/>
        <v>Hide</v>
      </c>
    </row>
    <row r="74" spans="1:6" x14ac:dyDescent="0.25">
      <c r="A74" s="8"/>
      <c r="B74" s="222" t="str">
        <f t="array" ref="B74">IFERROR(INDEX('Programming 2'!$A$78:$F$94,SMALL(IF('Programming 2'!$C$78:$C$94=1,ROW('Programming 2'!$C$78:$C$94)-77),ROW(7:7)),5),"")</f>
        <v/>
      </c>
      <c r="C74" s="222" t="str">
        <f t="array" ref="C74">IFERROR(INDEX('Programming 2'!$A$78:$F$94,SMALL(IF('Programming 2'!$C$78:$C$94=1,ROW('Programming 2'!$C$78:$C$94)-77),ROW(7:7)),6),"")</f>
        <v/>
      </c>
      <c r="F74" s="217" t="str">
        <f t="shared" si="8"/>
        <v>Hide</v>
      </c>
    </row>
    <row r="75" spans="1:6" x14ac:dyDescent="0.25">
      <c r="A75" s="8"/>
      <c r="B75" s="222" t="str">
        <f t="array" ref="B75">IFERROR(INDEX('Programming 2'!$A$78:$F$94,SMALL(IF('Programming 2'!$C$78:$C$94=1,ROW('Programming 2'!$C$78:$C$94)-77),ROW(8:8)),5),"")</f>
        <v/>
      </c>
      <c r="C75" s="222" t="str">
        <f t="array" ref="C75">IFERROR(INDEX('Programming 2'!$A$78:$F$94,SMALL(IF('Programming 2'!$C$78:$C$94=1,ROW('Programming 2'!$C$78:$C$94)-77),ROW(8:8)),6),"")</f>
        <v/>
      </c>
      <c r="F75" s="217" t="str">
        <f t="shared" si="8"/>
        <v>Hide</v>
      </c>
    </row>
    <row r="76" spans="1:6" x14ac:dyDescent="0.25">
      <c r="A76" s="8"/>
      <c r="B76" s="222" t="str">
        <f t="array" ref="B76">IFERROR(INDEX('Programming 2'!$A$78:$F$94,SMALL(IF('Programming 2'!$C$78:$C$94=1,ROW('Programming 2'!$C$78:$C$94)-77),ROW(9:9)),5),"")</f>
        <v/>
      </c>
      <c r="C76" s="222" t="str">
        <f t="array" ref="C76">IFERROR(INDEX('Programming 2'!$A$78:$F$94,SMALL(IF('Programming 2'!$C$78:$C$94=1,ROW('Programming 2'!$C$78:$C$94)-77),ROW(9:9)),6),"")</f>
        <v/>
      </c>
      <c r="F76" s="217" t="str">
        <f t="shared" si="8"/>
        <v>Hide</v>
      </c>
    </row>
    <row r="77" spans="1:6" x14ac:dyDescent="0.25">
      <c r="A77" s="8"/>
      <c r="B77" s="222" t="str">
        <f t="array" ref="B77">IFERROR(INDEX('Programming 2'!$A$78:$F$94,SMALL(IF('Programming 2'!$C$78:$C$94=1,ROW('Programming 2'!$C$78:$C$94)-77),ROW(10:10)),5),"")</f>
        <v/>
      </c>
      <c r="C77" s="222" t="str">
        <f t="array" ref="C77">IFERROR(INDEX('Programming 2'!$A$78:$F$94,SMALL(IF('Programming 2'!$C$78:$C$94=1,ROW('Programming 2'!$C$78:$C$94)-77),ROW(10:10)),6),"")</f>
        <v/>
      </c>
      <c r="F77" s="217" t="str">
        <f t="shared" si="8"/>
        <v>Hide</v>
      </c>
    </row>
    <row r="78" spans="1:6" x14ac:dyDescent="0.25">
      <c r="A78" s="8"/>
      <c r="B78" s="222" t="str">
        <f t="array" ref="B78">IFERROR(INDEX('Programming 2'!$A$78:$F$94,SMALL(IF('Programming 2'!$C$78:$C$94=1,ROW('Programming 2'!$C$78:$C$94)-77),ROW(11:11)),5),"")</f>
        <v/>
      </c>
      <c r="C78" s="222" t="str">
        <f t="array" ref="C78">IFERROR(INDEX('Programming 2'!$A$78:$F$94,SMALL(IF('Programming 2'!$C$78:$C$94=1,ROW('Programming 2'!$C$78:$C$94)-77),ROW(11:11)),6),"")</f>
        <v/>
      </c>
      <c r="F78" s="217" t="str">
        <f t="shared" si="8"/>
        <v>Hide</v>
      </c>
    </row>
    <row r="79" spans="1:6" x14ac:dyDescent="0.25">
      <c r="A79" s="8"/>
      <c r="B79" s="222" t="str">
        <f t="array" ref="B79">IFERROR(INDEX('Programming 2'!$A$78:$F$94,SMALL(IF('Programming 2'!$C$78:$C$94=1,ROW('Programming 2'!$C$78:$C$94)-77),ROW(12:12)),5),"")</f>
        <v/>
      </c>
      <c r="C79" s="222" t="str">
        <f t="array" ref="C79">IFERROR(INDEX('Programming 2'!$A$78:$F$94,SMALL(IF('Programming 2'!$C$78:$C$94=1,ROW('Programming 2'!$C$78:$C$94)-77),ROW(12:12)),6),"")</f>
        <v/>
      </c>
      <c r="F79" s="217" t="str">
        <f t="shared" si="8"/>
        <v>Hide</v>
      </c>
    </row>
    <row r="80" spans="1:6" x14ac:dyDescent="0.25">
      <c r="A80" s="8"/>
      <c r="B80" s="222" t="str">
        <f t="array" ref="B80">IFERROR(INDEX('Programming 2'!$A$78:$F$94,SMALL(IF('Programming 2'!$C$78:$C$94=1,ROW('Programming 2'!$C$78:$C$94)-77),ROW(13:13)),5),"")</f>
        <v/>
      </c>
      <c r="C80" s="222" t="str">
        <f t="array" ref="C80">IFERROR(INDEX('Programming 2'!$A$78:$F$94,SMALL(IF('Programming 2'!$C$78:$C$94=1,ROW('Programming 2'!$C$78:$C$94)-77),ROW(13:13)),6),"")</f>
        <v/>
      </c>
      <c r="F80" s="217" t="str">
        <f t="shared" si="8"/>
        <v>Hide</v>
      </c>
    </row>
    <row r="81" spans="1:6" x14ac:dyDescent="0.25">
      <c r="A81" s="8"/>
      <c r="B81" s="222" t="str">
        <f t="array" ref="B81">IFERROR(INDEX('Programming 2'!$A$78:$F$94,SMALL(IF('Programming 2'!$C$78:$C$94=1,ROW('Programming 2'!$C$78:$C$94)-77),ROW(14:14)),5),"")</f>
        <v/>
      </c>
      <c r="C81" s="222" t="str">
        <f t="array" ref="C81">IFERROR(INDEX('Programming 2'!$A$78:$F$94,SMALL(IF('Programming 2'!$C$78:$C$94=1,ROW('Programming 2'!$C$78:$C$94)-77),ROW(14:14)),6),"")</f>
        <v/>
      </c>
      <c r="F81" s="217" t="str">
        <f t="shared" si="8"/>
        <v>Hide</v>
      </c>
    </row>
    <row r="82" spans="1:6" x14ac:dyDescent="0.25">
      <c r="A82" s="8"/>
      <c r="B82" s="222" t="str">
        <f t="array" ref="B82">IFERROR(INDEX('Programming 2'!$A$78:$F$94,SMALL(IF('Programming 2'!$C$78:$C$94=1,ROW('Programming 2'!$C$78:$C$94)-77),ROW(15:15)),5),"")</f>
        <v/>
      </c>
      <c r="C82" s="222" t="str">
        <f t="array" ref="C82">IFERROR(INDEX('Programming 2'!$A$78:$F$94,SMALL(IF('Programming 2'!$C$78:$C$94=1,ROW('Programming 2'!$C$78:$C$94)-77),ROW(15:15)),6),"")</f>
        <v/>
      </c>
      <c r="F82" s="217" t="str">
        <f t="shared" si="8"/>
        <v>Hide</v>
      </c>
    </row>
    <row r="83" spans="1:6" x14ac:dyDescent="0.25">
      <c r="A83" s="8"/>
      <c r="B83" s="222" t="str">
        <f t="array" ref="B83">IFERROR(INDEX('Programming 2'!$A$78:$F$94,SMALL(IF('Programming 2'!$C$78:$C$94=1,ROW('Programming 2'!$C$78:$C$94)-77),ROW(16:16)),5),"")</f>
        <v/>
      </c>
      <c r="C83" s="222" t="str">
        <f t="array" ref="C83">IFERROR(INDEX('Programming 2'!$A$78:$F$94,SMALL(IF('Programming 2'!$C$78:$C$94=1,ROW('Programming 2'!$C$78:$C$94)-77),ROW(16:16)),6),"")</f>
        <v/>
      </c>
      <c r="F83" s="217" t="str">
        <f t="shared" si="8"/>
        <v>Hide</v>
      </c>
    </row>
    <row r="84" spans="1:6" x14ac:dyDescent="0.25">
      <c r="A84" s="460" t="s">
        <v>133</v>
      </c>
      <c r="B84" s="461"/>
      <c r="C84" s="461"/>
      <c r="F84" s="217" t="s">
        <v>456</v>
      </c>
    </row>
    <row r="85" spans="1:6" x14ac:dyDescent="0.25">
      <c r="A85" s="8"/>
      <c r="B85" s="222" t="str">
        <f t="array" ref="B85">IFERROR(INDEX('Programming 2'!$A$95:$F$117,SMALL(IF('Programming 2'!$C$95:$C$117=1,ROW('Programming 2'!$C$95:$C$117)-94),ROW(1:1)),5),"None")</f>
        <v>None</v>
      </c>
      <c r="C85" s="222" t="str">
        <f t="array" ref="C85">IFERROR(INDEX('Programming 2'!$A$95:$F$117,SMALL(IF('Programming 2'!$C$95:$C$117=1,ROW('Programming 2'!$C$95:$C$117)-94),ROW(1:1)),6),"")</f>
        <v/>
      </c>
      <c r="F85" s="217" t="str">
        <f t="shared" ref="F85:F103" si="9">IF(B85="","Hide","Show")</f>
        <v>Show</v>
      </c>
    </row>
    <row r="86" spans="1:6" x14ac:dyDescent="0.25">
      <c r="A86" s="8"/>
      <c r="B86" s="222" t="str">
        <f t="array" ref="B86">IFERROR(INDEX('Programming 2'!$A$95:$F$117,SMALL(IF('Programming 2'!$C$95:$C$117=1,ROW('Programming 2'!$C$95:$C$117)-94),ROW(2:2)),5),"")</f>
        <v/>
      </c>
      <c r="C86" s="222" t="str">
        <f t="array" ref="C86">IFERROR(INDEX('Programming 2'!$A$95:$F$117,SMALL(IF('Programming 2'!$C$95:$C$117=1,ROW('Programming 2'!$C$95:$C$117)-94),ROW(2:2)),6),"")</f>
        <v/>
      </c>
      <c r="F86" s="217" t="str">
        <f t="shared" si="9"/>
        <v>Hide</v>
      </c>
    </row>
    <row r="87" spans="1:6" x14ac:dyDescent="0.25">
      <c r="A87" s="8"/>
      <c r="B87" s="222" t="str">
        <f t="array" ref="B87">IFERROR(INDEX('Programming 2'!$A$95:$F$117,SMALL(IF('Programming 2'!$C$95:$C$117=1,ROW('Programming 2'!$C$95:$C$117)-94),ROW(3:3)),5),"")</f>
        <v/>
      </c>
      <c r="C87" s="222" t="str">
        <f t="array" ref="C87">IFERROR(INDEX('Programming 2'!$A$95:$F$117,SMALL(IF('Programming 2'!$C$95:$C$117=1,ROW('Programming 2'!$C$95:$C$117)-94),ROW(3:3)),6),"")</f>
        <v/>
      </c>
      <c r="F87" s="217" t="str">
        <f t="shared" si="9"/>
        <v>Hide</v>
      </c>
    </row>
    <row r="88" spans="1:6" x14ac:dyDescent="0.25">
      <c r="A88" s="8"/>
      <c r="B88" s="222" t="str">
        <f t="array" ref="B88">IFERROR(INDEX('Programming 2'!$A$95:$F$117,SMALL(IF('Programming 2'!$C$95:$C$117=1,ROW('Programming 2'!$C$95:$C$117)-94),ROW(4:4)),5),"")</f>
        <v/>
      </c>
      <c r="C88" s="222" t="str">
        <f t="array" ref="C88">IFERROR(INDEX('Programming 2'!$A$95:$F$117,SMALL(IF('Programming 2'!$C$95:$C$117=1,ROW('Programming 2'!$C$95:$C$117)-94),ROW(4:4)),6),"")</f>
        <v/>
      </c>
      <c r="F88" s="217" t="str">
        <f t="shared" si="9"/>
        <v>Hide</v>
      </c>
    </row>
    <row r="89" spans="1:6" x14ac:dyDescent="0.25">
      <c r="A89" s="8"/>
      <c r="B89" s="222" t="str">
        <f t="array" ref="B89">IFERROR(INDEX('Programming 2'!$A$95:$F$117,SMALL(IF('Programming 2'!$C$95:$C$117=1,ROW('Programming 2'!$C$95:$C$117)-94),ROW(5:5)),5),"")</f>
        <v/>
      </c>
      <c r="C89" s="222" t="str">
        <f t="array" ref="C89">IFERROR(INDEX('Programming 2'!$A$95:$F$117,SMALL(IF('Programming 2'!$C$95:$C$117=1,ROW('Programming 2'!$C$95:$C$117)-94),ROW(5:5)),6),"")</f>
        <v/>
      </c>
      <c r="F89" s="217" t="str">
        <f t="shared" si="9"/>
        <v>Hide</v>
      </c>
    </row>
    <row r="90" spans="1:6" x14ac:dyDescent="0.25">
      <c r="A90" s="8"/>
      <c r="B90" s="222" t="str">
        <f t="array" ref="B90">IFERROR(INDEX('Programming 2'!$A$95:$F$117,SMALL(IF('Programming 2'!$C$95:$C$117=1,ROW('Programming 2'!$C$95:$C$117)-94),ROW(6:6)),5),"")</f>
        <v/>
      </c>
      <c r="C90" s="222" t="str">
        <f t="array" ref="C90">IFERROR(INDEX('Programming 2'!$A$95:$F$117,SMALL(IF('Programming 2'!$C$95:$C$117=1,ROW('Programming 2'!$C$95:$C$117)-94),ROW(6:6)),6),"")</f>
        <v/>
      </c>
      <c r="F90" s="217" t="str">
        <f t="shared" si="9"/>
        <v>Hide</v>
      </c>
    </row>
    <row r="91" spans="1:6" x14ac:dyDescent="0.25">
      <c r="A91" s="8"/>
      <c r="B91" s="222" t="str">
        <f t="array" ref="B91">IFERROR(INDEX('Programming 2'!$A$95:$F$117,SMALL(IF('Programming 2'!$C$95:$C$117=1,ROW('Programming 2'!$C$95:$C$117)-94),ROW(7:7)),5),"")</f>
        <v/>
      </c>
      <c r="C91" s="222" t="str">
        <f t="array" ref="C91">IFERROR(INDEX('Programming 2'!$A$95:$F$117,SMALL(IF('Programming 2'!$C$95:$C$117=1,ROW('Programming 2'!$C$95:$C$117)-94),ROW(7:7)),6),"")</f>
        <v/>
      </c>
      <c r="F91" s="217" t="str">
        <f t="shared" si="9"/>
        <v>Hide</v>
      </c>
    </row>
    <row r="92" spans="1:6" x14ac:dyDescent="0.25">
      <c r="A92" s="8"/>
      <c r="B92" s="222" t="str">
        <f t="array" ref="B92">IFERROR(INDEX('Programming 2'!$A$95:$F$117,SMALL(IF('Programming 2'!$C$95:$C$117=1,ROW('Programming 2'!$C$95:$C$117)-94),ROW(8:8)),5),"")</f>
        <v/>
      </c>
      <c r="C92" s="222" t="str">
        <f t="array" ref="C92">IFERROR(INDEX('Programming 2'!$A$95:$F$117,SMALL(IF('Programming 2'!$C$95:$C$117=1,ROW('Programming 2'!$C$95:$C$117)-94),ROW(8:8)),6),"")</f>
        <v/>
      </c>
      <c r="F92" s="217" t="str">
        <f t="shared" si="9"/>
        <v>Hide</v>
      </c>
    </row>
    <row r="93" spans="1:6" x14ac:dyDescent="0.25">
      <c r="A93" s="8"/>
      <c r="B93" s="222" t="str">
        <f t="array" ref="B93">IFERROR(INDEX('Programming 2'!$A$95:$F$117,SMALL(IF('Programming 2'!$C$95:$C$117=1,ROW('Programming 2'!$C$95:$C$117)-94),ROW(9:9)),5),"")</f>
        <v/>
      </c>
      <c r="C93" s="222" t="str">
        <f t="array" ref="C93">IFERROR(INDEX('Programming 2'!$A$95:$F$117,SMALL(IF('Programming 2'!$C$95:$C$117=1,ROW('Programming 2'!$C$95:$C$117)-94),ROW(9:9)),6),"")</f>
        <v/>
      </c>
      <c r="F93" s="217" t="str">
        <f t="shared" si="9"/>
        <v>Hide</v>
      </c>
    </row>
    <row r="94" spans="1:6" x14ac:dyDescent="0.25">
      <c r="A94" s="8"/>
      <c r="B94" s="222" t="str">
        <f t="array" ref="B94">IFERROR(INDEX('Programming 2'!$A$95:$F$117,SMALL(IF('Programming 2'!$C$95:$C$117=1,ROW('Programming 2'!$C$95:$C$117)-94),ROW(10:10)),5),"")</f>
        <v/>
      </c>
      <c r="C94" s="222" t="str">
        <f t="array" ref="C94">IFERROR(INDEX('Programming 2'!$A$95:$F$117,SMALL(IF('Programming 2'!$C$95:$C$117=1,ROW('Programming 2'!$C$95:$C$117)-94),ROW(10:10)),6),"")</f>
        <v/>
      </c>
      <c r="F94" s="217" t="str">
        <f t="shared" si="9"/>
        <v>Hide</v>
      </c>
    </row>
    <row r="95" spans="1:6" x14ac:dyDescent="0.25">
      <c r="A95" s="8"/>
      <c r="B95" s="222" t="str">
        <f t="array" ref="B95">IFERROR(INDEX('Programming 2'!$A$95:$F$117,SMALL(IF('Programming 2'!$C$95:$C$117=1,ROW('Programming 2'!$C$95:$C$117)-94),ROW(11:11)),5),"")</f>
        <v/>
      </c>
      <c r="C95" s="222" t="str">
        <f t="array" ref="C95">IFERROR(INDEX('Programming 2'!$A$95:$F$117,SMALL(IF('Programming 2'!$C$95:$C$117=1,ROW('Programming 2'!$C$95:$C$117)-94),ROW(11:11)),6),"")</f>
        <v/>
      </c>
      <c r="F95" s="217" t="str">
        <f t="shared" si="9"/>
        <v>Hide</v>
      </c>
    </row>
    <row r="96" spans="1:6" x14ac:dyDescent="0.25">
      <c r="A96" s="8"/>
      <c r="B96" s="222" t="str">
        <f t="array" ref="B96">IFERROR(INDEX('Programming 2'!$A$95:$F$117,SMALL(IF('Programming 2'!$C$95:$C$117=1,ROW('Programming 2'!$C$95:$C$117)-94),ROW(12:12)),5),"")</f>
        <v/>
      </c>
      <c r="C96" s="222" t="str">
        <f t="array" ref="C96">IFERROR(INDEX('Programming 2'!$A$95:$F$117,SMALL(IF('Programming 2'!$C$95:$C$117=1,ROW('Programming 2'!$C$95:$C$117)-94),ROW(12:12)),6),"")</f>
        <v/>
      </c>
      <c r="F96" s="217" t="str">
        <f t="shared" si="9"/>
        <v>Hide</v>
      </c>
    </row>
    <row r="97" spans="1:6" x14ac:dyDescent="0.25">
      <c r="A97" s="8"/>
      <c r="B97" s="222" t="str">
        <f t="array" ref="B97">IFERROR(INDEX('Programming 2'!$A$95:$F$117,SMALL(IF('Programming 2'!$C$95:$C$117=1,ROW('Programming 2'!$C$95:$C$117)-94),ROW(13:13)),5),"")</f>
        <v/>
      </c>
      <c r="C97" s="222" t="str">
        <f t="array" ref="C97">IFERROR(INDEX('Programming 2'!$A$95:$F$117,SMALL(IF('Programming 2'!$C$95:$C$117=1,ROW('Programming 2'!$C$95:$C$117)-94),ROW(13:13)),6),"")</f>
        <v/>
      </c>
      <c r="F97" s="217" t="str">
        <f t="shared" si="9"/>
        <v>Hide</v>
      </c>
    </row>
    <row r="98" spans="1:6" x14ac:dyDescent="0.25">
      <c r="A98" s="8"/>
      <c r="B98" s="222" t="str">
        <f t="array" ref="B98">IFERROR(INDEX('Programming 2'!$A$95:$F$117,SMALL(IF('Programming 2'!$C$95:$C$117=1,ROW('Programming 2'!$C$95:$C$117)-94),ROW(14:14)),5),"")</f>
        <v/>
      </c>
      <c r="C98" s="222" t="str">
        <f t="array" ref="C98">IFERROR(INDEX('Programming 2'!$A$95:$F$117,SMALL(IF('Programming 2'!$C$95:$C$117=1,ROW('Programming 2'!$C$95:$C$117)-94),ROW(14:14)),6),"")</f>
        <v/>
      </c>
      <c r="F98" s="217" t="str">
        <f t="shared" si="9"/>
        <v>Hide</v>
      </c>
    </row>
    <row r="99" spans="1:6" x14ac:dyDescent="0.25">
      <c r="A99" s="8"/>
      <c r="B99" s="222" t="str">
        <f t="array" ref="B99">IFERROR(INDEX('Programming 2'!$A$95:$F$117,SMALL(IF('Programming 2'!$C$95:$C$117=1,ROW('Programming 2'!$C$95:$C$117)-94),ROW(15:15)),5),"")</f>
        <v/>
      </c>
      <c r="C99" s="222" t="str">
        <f t="array" ref="C99">IFERROR(INDEX('Programming 2'!$A$95:$F$117,SMALL(IF('Programming 2'!$C$95:$C$117=1,ROW('Programming 2'!$C$95:$C$117)-94),ROW(15:15)),6),"")</f>
        <v/>
      </c>
      <c r="F99" s="217" t="str">
        <f t="shared" si="9"/>
        <v>Hide</v>
      </c>
    </row>
    <row r="100" spans="1:6" x14ac:dyDescent="0.25">
      <c r="A100" s="8"/>
      <c r="B100" s="222" t="str">
        <f t="array" ref="B100">IFERROR(INDEX('Programming 2'!$A$95:$F$117,SMALL(IF('Programming 2'!$C$95:$C$117=1,ROW('Programming 2'!$C$95:$C$117)-94),ROW(16:16)),5),"")</f>
        <v/>
      </c>
      <c r="C100" s="222" t="str">
        <f t="array" ref="C100">IFERROR(INDEX('Programming 2'!$A$95:$F$117,SMALL(IF('Programming 2'!$C$95:$C$117=1,ROW('Programming 2'!$C$95:$C$117)-94),ROW(16:16)),6),"")</f>
        <v/>
      </c>
      <c r="F100" s="217" t="str">
        <f t="shared" si="9"/>
        <v>Hide</v>
      </c>
    </row>
    <row r="101" spans="1:6" x14ac:dyDescent="0.25">
      <c r="A101" s="8"/>
      <c r="B101" s="222" t="str">
        <f t="array" ref="B101">IFERROR(INDEX('Programming 2'!$A$95:$F$117,SMALL(IF('Programming 2'!$C$95:$C$117=1,ROW('Programming 2'!$C$95:$C$117)-94),ROW(17:17)),5),"")</f>
        <v/>
      </c>
      <c r="C101" s="222" t="str">
        <f t="array" ref="C101">IFERROR(INDEX('Programming 2'!$A$95:$F$117,SMALL(IF('Programming 2'!$C$95:$C$117=1,ROW('Programming 2'!$C$95:$C$117)-94),ROW(17:17)),6),"")</f>
        <v/>
      </c>
      <c r="F101" s="217" t="str">
        <f t="shared" si="9"/>
        <v>Hide</v>
      </c>
    </row>
    <row r="102" spans="1:6" x14ac:dyDescent="0.25">
      <c r="A102" s="8"/>
      <c r="B102" s="222" t="str">
        <f t="array" ref="B102">IFERROR(INDEX('Programming 2'!$A$95:$F$117,SMALL(IF('Programming 2'!$C$95:$C$117=1,ROW('Programming 2'!$C$95:$C$117)-94),ROW(18:18)),5),"")</f>
        <v/>
      </c>
      <c r="C102" s="222" t="str">
        <f t="array" ref="C102">IFERROR(INDEX('Programming 2'!$A$95:$F$117,SMALL(IF('Programming 2'!$C$95:$C$117=1,ROW('Programming 2'!$C$95:$C$117)-94),ROW(18:18)),6),"")</f>
        <v/>
      </c>
      <c r="F102" s="217" t="str">
        <f t="shared" si="9"/>
        <v>Hide</v>
      </c>
    </row>
    <row r="103" spans="1:6" x14ac:dyDescent="0.25">
      <c r="A103" s="8"/>
      <c r="B103" s="222" t="str">
        <f t="array" ref="B103">IFERROR(INDEX('Programming 2'!$A$95:$F$117,SMALL(IF('Programming 2'!$C$95:$C$117=1,ROW('Programming 2'!$C$95:$C$117)-94),ROW(19:19)),5),"")</f>
        <v/>
      </c>
      <c r="C103" s="222" t="str">
        <f t="array" ref="C103">IFERROR(INDEX('Programming 2'!$A$95:$F$117,SMALL(IF('Programming 2'!$C$95:$C$117=1,ROW('Programming 2'!$C$95:$C$117)-94),ROW(19:19)),6),"")</f>
        <v/>
      </c>
      <c r="F103" s="217" t="str">
        <f t="shared" si="9"/>
        <v>Hide</v>
      </c>
    </row>
    <row r="104" spans="1:6" x14ac:dyDescent="0.25">
      <c r="A104" s="460" t="s">
        <v>115</v>
      </c>
      <c r="B104" s="461"/>
      <c r="C104" s="461"/>
      <c r="F104" s="217" t="s">
        <v>456</v>
      </c>
    </row>
    <row r="105" spans="1:6" x14ac:dyDescent="0.25">
      <c r="A105" s="8"/>
      <c r="B105" s="222" t="str">
        <f t="array" ref="B105">IFERROR(INDEX('Programming 2'!$A$119:$F$126,SMALL(IF('Programming 2'!$C$119:$C$126=1,ROW('Programming 2'!$C$119:$C$126)-118),ROW(1:1)),5),"None")</f>
        <v>None</v>
      </c>
      <c r="C105" s="222" t="str">
        <f t="array" ref="C105">IFERROR(INDEX('Programming 2'!$A$119:$F$126,SMALL(IF('Programming 2'!$C$119:$C$126=1,ROW('Programming 2'!$C$119:$C$126)-118),ROW(1:1)),6),"")</f>
        <v/>
      </c>
      <c r="F105" s="217" t="str">
        <f t="shared" ref="F105:F111" si="10">IF(B105="","Hide","Show")</f>
        <v>Show</v>
      </c>
    </row>
    <row r="106" spans="1:6" x14ac:dyDescent="0.25">
      <c r="A106" s="8"/>
      <c r="B106" s="222" t="str">
        <f t="array" ref="B106">IFERROR(INDEX('Programming 2'!$A$119:$F$126,SMALL(IF('Programming 2'!$C$119:$C$126=1,ROW('Programming 2'!$C$119:$C$126)-118),ROW(2:2)),5),"")</f>
        <v/>
      </c>
      <c r="C106" s="222" t="str">
        <f t="array" ref="C106">IFERROR(INDEX('Programming 2'!$A$119:$F$126,SMALL(IF('Programming 2'!$C$119:$C$126=1,ROW('Programming 2'!$C$119:$C$126)-118),ROW(2:2)),6),"")</f>
        <v/>
      </c>
      <c r="F106" s="217" t="str">
        <f t="shared" si="10"/>
        <v>Hide</v>
      </c>
    </row>
    <row r="107" spans="1:6" x14ac:dyDescent="0.25">
      <c r="A107" s="8"/>
      <c r="B107" s="222" t="str">
        <f t="array" ref="B107">IFERROR(INDEX('Programming 2'!$A$119:$F$126,SMALL(IF('Programming 2'!$C$119:$C$126=1,ROW('Programming 2'!$C$119:$C$126)-118),ROW(3:3)),5),"")</f>
        <v/>
      </c>
      <c r="C107" s="222" t="str">
        <f t="array" ref="C107">IFERROR(INDEX('Programming 2'!$A$119:$F$126,SMALL(IF('Programming 2'!$C$119:$C$126=1,ROW('Programming 2'!$C$119:$C$126)-118),ROW(3:3)),6),"")</f>
        <v/>
      </c>
      <c r="F107" s="217" t="str">
        <f t="shared" si="10"/>
        <v>Hide</v>
      </c>
    </row>
    <row r="108" spans="1:6" x14ac:dyDescent="0.25">
      <c r="A108" s="8"/>
      <c r="B108" s="222" t="str">
        <f t="array" ref="B108">IFERROR(INDEX('Programming 2'!$A$119:$F$126,SMALL(IF('Programming 2'!$C$119:$C$126=1,ROW('Programming 2'!$C$119:$C$126)-118),ROW(4:4)),5),"")</f>
        <v/>
      </c>
      <c r="C108" s="222" t="str">
        <f t="array" ref="C108">IFERROR(INDEX('Programming 2'!$A$119:$F$126,SMALL(IF('Programming 2'!$C$119:$C$126=1,ROW('Programming 2'!$C$119:$C$126)-118),ROW(4:4)),6),"")</f>
        <v/>
      </c>
      <c r="F108" s="217" t="str">
        <f t="shared" si="10"/>
        <v>Hide</v>
      </c>
    </row>
    <row r="109" spans="1:6" x14ac:dyDescent="0.25">
      <c r="A109" s="8"/>
      <c r="B109" s="222" t="str">
        <f t="array" ref="B109">IFERROR(INDEX('Programming 2'!$A$119:$F$126,SMALL(IF('Programming 2'!$C$119:$C$126=1,ROW('Programming 2'!$C$119:$C$126)-118),ROW(5:5)),5),"")</f>
        <v/>
      </c>
      <c r="C109" s="222" t="str">
        <f t="array" ref="C109">IFERROR(INDEX('Programming 2'!$A$119:$F$126,SMALL(IF('Programming 2'!$C$119:$C$126=1,ROW('Programming 2'!$C$119:$C$126)-118),ROW(5:5)),6),"")</f>
        <v/>
      </c>
      <c r="F109" s="217" t="str">
        <f t="shared" si="10"/>
        <v>Hide</v>
      </c>
    </row>
    <row r="110" spans="1:6" x14ac:dyDescent="0.25">
      <c r="A110" s="8"/>
      <c r="B110" s="222" t="str">
        <f t="array" ref="B110">IFERROR(INDEX('Programming 2'!$A$119:$F$126,SMALL(IF('Programming 2'!$C$119:$C$126=1,ROW('Programming 2'!$C$119:$C$126)-118),ROW(6:6)),5),"")</f>
        <v/>
      </c>
      <c r="C110" s="222" t="str">
        <f t="array" ref="C110">IFERROR(INDEX('Programming 2'!$A$119:$F$126,SMALL(IF('Programming 2'!$C$119:$C$126=1,ROW('Programming 2'!$C$119:$C$126)-118),ROW(6:6)),6),"")</f>
        <v/>
      </c>
      <c r="F110" s="217" t="str">
        <f t="shared" si="10"/>
        <v>Hide</v>
      </c>
    </row>
    <row r="111" spans="1:6" x14ac:dyDescent="0.25">
      <c r="A111" s="8"/>
      <c r="B111" s="222" t="str">
        <f t="array" ref="B111">IFERROR(INDEX('Programming 2'!$A$119:$F$126,SMALL(IF('Programming 2'!$C$119:$C$126=1,ROW('Programming 2'!$C$119:$C$126)-118),ROW(7:7)),5),"")</f>
        <v/>
      </c>
      <c r="C111" s="222" t="str">
        <f t="array" ref="C111">IFERROR(INDEX('Programming 2'!$A$119:$F$126,SMALL(IF('Programming 2'!$C$119:$C$126=1,ROW('Programming 2'!$C$119:$C$126)-118),ROW(7:7)),6),"")</f>
        <v/>
      </c>
      <c r="F111" s="217" t="str">
        <f t="shared" si="10"/>
        <v>Hide</v>
      </c>
    </row>
    <row r="112" spans="1:6" ht="18.75" x14ac:dyDescent="0.3">
      <c r="A112" s="456" t="s">
        <v>480</v>
      </c>
      <c r="B112" s="457"/>
      <c r="C112" s="457"/>
      <c r="F112" s="217" t="s">
        <v>456</v>
      </c>
    </row>
    <row r="113" spans="1:6" ht="15.75" customHeight="1" x14ac:dyDescent="0.25">
      <c r="A113" s="454" t="s">
        <v>483</v>
      </c>
      <c r="B113" s="455"/>
      <c r="C113" s="455"/>
      <c r="F113" s="217" t="s">
        <v>456</v>
      </c>
    </row>
    <row r="114" spans="1:6" x14ac:dyDescent="0.25">
      <c r="A114" s="462" t="s">
        <v>128</v>
      </c>
      <c r="B114" s="462"/>
      <c r="C114" s="462"/>
      <c r="F114" s="217" t="s">
        <v>456</v>
      </c>
    </row>
    <row r="115" spans="1:6" x14ac:dyDescent="0.25">
      <c r="A115" s="8"/>
      <c r="B115" t="str">
        <f t="array" ref="B115">IFERROR(INDEX('Programming 2'!$A$130:$F$134,SMALL(IF('Programming 2'!$C$130:$C$134=1,ROW('Programming 2'!$C$130:$C$134)-129),ROW(1:1)),5),"None")</f>
        <v>None</v>
      </c>
      <c r="C115" t="str">
        <f t="array" ref="C115">IFERROR(INDEX('Programming 2'!$A$130:$F$134,SMALL(IF('Programming 2'!$C$130:$C$134=1,ROW('Programming 2'!$C$130:$C$134)-129),ROW(1:1)),6),"")</f>
        <v/>
      </c>
      <c r="F115" s="217" t="str">
        <f t="shared" ref="F115:F119" si="11">IF(B115="","Hide","Show")</f>
        <v>Show</v>
      </c>
    </row>
    <row r="116" spans="1:6" x14ac:dyDescent="0.25">
      <c r="A116" s="8"/>
      <c r="B116" t="str">
        <f t="array" ref="B116">IFERROR(INDEX('Programming 2'!$A$130:$F$134,SMALL(IF('Programming 2'!$C$130:$C$134=1,ROW('Programming 2'!$C$130:$C$134)-129),ROW(2:2)),5),"")</f>
        <v/>
      </c>
      <c r="C116" t="str">
        <f t="array" ref="C116">IFERROR(INDEX('Programming 2'!$A$130:$F$134,SMALL(IF('Programming 2'!$C$130:$C$134=1,ROW('Programming 2'!$C$130:$C$134)-129),ROW(2:2)),6),"")</f>
        <v/>
      </c>
      <c r="F116" s="217" t="str">
        <f t="shared" si="11"/>
        <v>Hide</v>
      </c>
    </row>
    <row r="117" spans="1:6" x14ac:dyDescent="0.25">
      <c r="A117" s="8"/>
      <c r="B117" t="str">
        <f t="array" ref="B117">IFERROR(INDEX('Programming 2'!$A$130:$F$134,SMALL(IF('Programming 2'!$C$130:$C$134=1,ROW('Programming 2'!$C$130:$C$134)-129),ROW(3:3)),5),"")</f>
        <v/>
      </c>
      <c r="C117" t="str">
        <f t="array" ref="C117">IFERROR(INDEX('Programming 2'!$A$130:$F$134,SMALL(IF('Programming 2'!$C$130:$C$134=1,ROW('Programming 2'!$C$130:$C$134)-129),ROW(3:3)),6),"")</f>
        <v/>
      </c>
      <c r="F117" s="217" t="str">
        <f t="shared" si="11"/>
        <v>Hide</v>
      </c>
    </row>
    <row r="118" spans="1:6" x14ac:dyDescent="0.25">
      <c r="A118" s="8"/>
      <c r="B118" t="str">
        <f t="array" ref="B118">IFERROR(INDEX('Programming 2'!$A$130:$F$134,SMALL(IF('Programming 2'!$C$130:$C$134=1,ROW('Programming 2'!$C$130:$C$134)-129),ROW(4:4)),5),"")</f>
        <v/>
      </c>
      <c r="C118" t="str">
        <f t="array" ref="C118">IFERROR(INDEX('Programming 2'!$A$130:$F$134,SMALL(IF('Programming 2'!$C$130:$C$134=1,ROW('Programming 2'!$C$130:$C$134)-129),ROW(4:4)),6),"")</f>
        <v/>
      </c>
      <c r="F118" s="217" t="str">
        <f t="shared" si="11"/>
        <v>Hide</v>
      </c>
    </row>
    <row r="119" spans="1:6" x14ac:dyDescent="0.25">
      <c r="A119" s="8"/>
      <c r="B119" t="str">
        <f t="array" ref="B119">IFERROR(INDEX('Programming 2'!$A$130:$F$134,SMALL(IF('Programming 2'!$C$130:$C$134=1,ROW('Programming 2'!$C$130:$C$134)-129),ROW(5:5)),5),"")</f>
        <v/>
      </c>
      <c r="C119" t="str">
        <f t="array" ref="C119">IFERROR(INDEX('Programming 2'!$A$130:$F$134,SMALL(IF('Programming 2'!$C$130:$C$134=1,ROW('Programming 2'!$C$130:$C$134)-129),ROW(5:5)),6),"")</f>
        <v/>
      </c>
      <c r="F119" s="217" t="str">
        <f t="shared" si="11"/>
        <v>Hide</v>
      </c>
    </row>
    <row r="120" spans="1:6" x14ac:dyDescent="0.25">
      <c r="A120" s="462" t="s">
        <v>129</v>
      </c>
      <c r="B120" s="462"/>
      <c r="C120" s="462"/>
      <c r="F120" s="217" t="s">
        <v>456</v>
      </c>
    </row>
    <row r="121" spans="1:6" x14ac:dyDescent="0.25">
      <c r="A121" s="8"/>
      <c r="B121" t="str">
        <f t="array" ref="B121">IFERROR(INDEX('Programming 2'!$A$136:$F$144,SMALL(IF('Programming 2'!$C$136:$C$144=1,ROW('Programming 2'!$C$136:$C$144)-135),ROW(1:1)),5),"None")</f>
        <v>None</v>
      </c>
      <c r="C121" t="str">
        <f t="array" ref="C121">IFERROR(INDEX('Programming 2'!$A$136:$F$144,SMALL(IF('Programming 2'!$C$136:$C$144=1,ROW('Programming 2'!$C$136:$C$144)-135),ROW(1:1)),6),"")</f>
        <v/>
      </c>
      <c r="F121" s="217" t="str">
        <f t="shared" ref="F121:F129" si="12">IF(B121="","Hide","Show")</f>
        <v>Show</v>
      </c>
    </row>
    <row r="122" spans="1:6" x14ac:dyDescent="0.25">
      <c r="A122" s="8"/>
      <c r="B122" t="str">
        <f t="array" ref="B122">IFERROR(INDEX('Programming 2'!$A$136:$F$144,SMALL(IF('Programming 2'!$C$136:$C$144=1,ROW('Programming 2'!$C$136:$C$144)-135),ROW(2:2)),5),"")</f>
        <v/>
      </c>
      <c r="C122" t="str">
        <f t="array" ref="C122">IFERROR(INDEX('Programming 2'!$A$136:$F$144,SMALL(IF('Programming 2'!$C$136:$C$144=1,ROW('Programming 2'!$C$136:$C$144)-135),ROW(2:2)),6),"")</f>
        <v/>
      </c>
      <c r="F122" s="217" t="str">
        <f t="shared" si="12"/>
        <v>Hide</v>
      </c>
    </row>
    <row r="123" spans="1:6" x14ac:dyDescent="0.25">
      <c r="A123" s="8"/>
      <c r="B123" t="str">
        <f t="array" ref="B123">IFERROR(INDEX('Programming 2'!$A$136:$F$144,SMALL(IF('Programming 2'!$C$136:$C$144=1,ROW('Programming 2'!$C$136:$C$144)-135),ROW(3:3)),5),"")</f>
        <v/>
      </c>
      <c r="C123" t="str">
        <f t="array" ref="C123">IFERROR(INDEX('Programming 2'!$A$136:$F$144,SMALL(IF('Programming 2'!$C$136:$C$144=1,ROW('Programming 2'!$C$136:$C$144)-135),ROW(3:3)),6),"")</f>
        <v/>
      </c>
      <c r="F123" s="217" t="str">
        <f t="shared" si="12"/>
        <v>Hide</v>
      </c>
    </row>
    <row r="124" spans="1:6" x14ac:dyDescent="0.25">
      <c r="A124" s="8"/>
      <c r="B124" t="str">
        <f t="array" ref="B124">IFERROR(INDEX('Programming 2'!$A$136:$F$144,SMALL(IF('Programming 2'!$C$136:$C$144=1,ROW('Programming 2'!$C$136:$C$144)-135),ROW(4:4)),5),"")</f>
        <v/>
      </c>
      <c r="C124" t="str">
        <f t="array" ref="C124">IFERROR(INDEX('Programming 2'!$A$136:$F$144,SMALL(IF('Programming 2'!$C$136:$C$144=1,ROW('Programming 2'!$C$136:$C$144)-135),ROW(4:4)),6),"")</f>
        <v/>
      </c>
      <c r="F124" s="217" t="str">
        <f t="shared" si="12"/>
        <v>Hide</v>
      </c>
    </row>
    <row r="125" spans="1:6" x14ac:dyDescent="0.25">
      <c r="A125" s="8"/>
      <c r="B125" t="str">
        <f t="array" ref="B125">IFERROR(INDEX('Programming 2'!$A$136:$F$144,SMALL(IF('Programming 2'!$C$136:$C$144=1,ROW('Programming 2'!$C$136:$C$144)-135),ROW(5:5)),5),"")</f>
        <v/>
      </c>
      <c r="C125" t="str">
        <f t="array" ref="C125">IFERROR(INDEX('Programming 2'!$A$136:$F$144,SMALL(IF('Programming 2'!$C$136:$C$144=1,ROW('Programming 2'!$C$136:$C$144)-135),ROW(5:5)),6),"")</f>
        <v/>
      </c>
      <c r="F125" s="217" t="str">
        <f t="shared" si="12"/>
        <v>Hide</v>
      </c>
    </row>
    <row r="126" spans="1:6" x14ac:dyDescent="0.25">
      <c r="A126" s="8"/>
      <c r="B126" t="str">
        <f t="array" ref="B126">IFERROR(INDEX('Programming 2'!$A$136:$F$144,SMALL(IF('Programming 2'!$C$136:$C$144=1,ROW('Programming 2'!$C$136:$C$144)-135),ROW(6:6)),5),"")</f>
        <v/>
      </c>
      <c r="C126" t="str">
        <f t="array" ref="C126">IFERROR(INDEX('Programming 2'!$A$136:$F$144,SMALL(IF('Programming 2'!$C$136:$C$144=1,ROW('Programming 2'!$C$136:$C$144)-135),ROW(6:6)),6),"")</f>
        <v/>
      </c>
      <c r="F126" s="217" t="str">
        <f t="shared" si="12"/>
        <v>Hide</v>
      </c>
    </row>
    <row r="127" spans="1:6" x14ac:dyDescent="0.25">
      <c r="A127" s="8"/>
      <c r="B127" t="str">
        <f t="array" ref="B127">IFERROR(INDEX('Programming 2'!$A$136:$F$144,SMALL(IF('Programming 2'!$C$136:$C$144=1,ROW('Programming 2'!$C$136:$C$144)-135),ROW(7:7)),5),"")</f>
        <v/>
      </c>
      <c r="C127" t="str">
        <f t="array" ref="C127">IFERROR(INDEX('Programming 2'!$A$136:$F$144,SMALL(IF('Programming 2'!$C$136:$C$144=1,ROW('Programming 2'!$C$136:$C$144)-135),ROW(7:7)),6),"")</f>
        <v/>
      </c>
      <c r="F127" s="217" t="str">
        <f t="shared" si="12"/>
        <v>Hide</v>
      </c>
    </row>
    <row r="128" spans="1:6" x14ac:dyDescent="0.25">
      <c r="A128" s="8"/>
      <c r="B128" t="str">
        <f t="array" ref="B128">IFERROR(INDEX('Programming 2'!$A$136:$F$144,SMALL(IF('Programming 2'!$C$136:$C$144=1,ROW('Programming 2'!$C$136:$C$144)-135),ROW(8:8)),5),"")</f>
        <v/>
      </c>
      <c r="C128" t="str">
        <f t="array" ref="C128">IFERROR(INDEX('Programming 2'!$A$136:$F$144,SMALL(IF('Programming 2'!$C$136:$C$144=1,ROW('Programming 2'!$C$136:$C$144)-135),ROW(8:8)),6),"")</f>
        <v/>
      </c>
      <c r="F128" s="217" t="str">
        <f t="shared" si="12"/>
        <v>Hide</v>
      </c>
    </row>
    <row r="129" spans="1:6" x14ac:dyDescent="0.25">
      <c r="A129" s="8"/>
      <c r="B129" t="str">
        <f t="array" ref="B129">IFERROR(INDEX('Programming 2'!$A$136:$F$144,SMALL(IF('Programming 2'!$C$136:$C$144=1,ROW('Programming 2'!$C$136:$C$144)-135),ROW(9:9)),5),"")</f>
        <v/>
      </c>
      <c r="C129" t="str">
        <f t="array" ref="C129">IFERROR(INDEX('Programming 2'!$A$136:$F$144,SMALL(IF('Programming 2'!$C$136:$C$144=1,ROW('Programming 2'!$C$136:$C$144)-135),ROW(9:9)),6),"")</f>
        <v/>
      </c>
      <c r="F129" s="217" t="str">
        <f t="shared" si="12"/>
        <v>Hide</v>
      </c>
    </row>
    <row r="130" spans="1:6" x14ac:dyDescent="0.25">
      <c r="A130" s="462" t="s">
        <v>130</v>
      </c>
      <c r="B130" s="462"/>
      <c r="C130" s="462"/>
      <c r="F130" s="217" t="s">
        <v>456</v>
      </c>
    </row>
    <row r="131" spans="1:6" x14ac:dyDescent="0.25">
      <c r="A131" s="8"/>
      <c r="B131" t="str">
        <f t="array" ref="B131">IFERROR(INDEX('Programming 2'!$A$146:$F$148,SMALL(IF('Programming 2'!$C$146:$C$148=1,ROW('Programming 2'!$C$146:$C$148)-145),ROW(1:1)),5),"None")</f>
        <v>None</v>
      </c>
      <c r="C131" t="str">
        <f t="array" ref="C131">IFERROR(INDEX('Programming 2'!$A$146:$F$148,SMALL(IF('Programming 2'!$C$146:$C$148=1,ROW('Programming 2'!$C$146:$C$148)-145),ROW(1:1)),6),"")</f>
        <v/>
      </c>
      <c r="F131" s="217" t="str">
        <f t="shared" ref="F131:F133" si="13">IF(B131="","Hide","Show")</f>
        <v>Show</v>
      </c>
    </row>
    <row r="132" spans="1:6" x14ac:dyDescent="0.25">
      <c r="A132" s="8"/>
      <c r="B132" t="str">
        <f t="array" ref="B132">IFERROR(INDEX('Programming 2'!$A$146:$F$148,SMALL(IF('Programming 2'!$C$146:$C$148=1,ROW('Programming 2'!$C$146:$C$148)-145),ROW(2:2)),5),"")</f>
        <v/>
      </c>
      <c r="C132" t="str">
        <f t="array" ref="C132">IFERROR(INDEX('Programming 2'!$A$146:$F$148,SMALL(IF('Programming 2'!$C$146:$C$148=1,ROW('Programming 2'!$C$146:$C$148)-145),ROW(2:2)),6),"")</f>
        <v/>
      </c>
      <c r="F132" s="217" t="str">
        <f t="shared" si="13"/>
        <v>Hide</v>
      </c>
    </row>
    <row r="133" spans="1:6" x14ac:dyDescent="0.25">
      <c r="A133" s="8"/>
      <c r="B133" t="str">
        <f t="array" ref="B133">IFERROR(INDEX('Programming 2'!$A$146:$F$148,SMALL(IF('Programming 2'!$C$146:$C$148=1,ROW('Programming 2'!$C$146:$C$148)-145),ROW(3:3)),5),"")</f>
        <v/>
      </c>
      <c r="C133" t="str">
        <f t="array" ref="C133">IFERROR(INDEX('Programming 2'!$A$146:$F$148,SMALL(IF('Programming 2'!$C$146:$C$148=1,ROW('Programming 2'!$C$146:$C$148)-145),ROW(3:3)),6),"")</f>
        <v/>
      </c>
      <c r="F133" s="217" t="str">
        <f t="shared" si="13"/>
        <v>Hide</v>
      </c>
    </row>
    <row r="134" spans="1:6" x14ac:dyDescent="0.25">
      <c r="A134" s="462" t="str">
        <f>'IR3'!$A$25:$F$25</f>
        <v>IR3.4:  Evidence that policy barriers to access to family planning services and information have been identified, and/or removed</v>
      </c>
      <c r="B134" s="462"/>
      <c r="C134" s="462"/>
      <c r="F134" s="217" t="s">
        <v>456</v>
      </c>
    </row>
    <row r="135" spans="1:6" x14ac:dyDescent="0.25">
      <c r="A135" s="8"/>
      <c r="B135" t="str">
        <f t="array" ref="B135">IFERROR(INDEX('Programming 2'!$A$150:$F$153,SMALL(IF('Programming 2'!$C$150:$C$153=1,ROW('Programming 2'!$C$150:$C$153)-149),ROW(1:1)),5),"None")</f>
        <v>None</v>
      </c>
      <c r="C135" t="str">
        <f t="array" ref="C135">IFERROR(INDEX('Programming 2'!$A$150:$F$153,SMALL(IF('Programming 2'!$C$150:$C$153=1,ROW('Programming 2'!$C$150:$C$153)-149),ROW(1:1)),6),"")</f>
        <v/>
      </c>
      <c r="F135" s="217" t="str">
        <f t="shared" ref="F135:F138" si="14">IF(B135="","Hide","Show")</f>
        <v>Show</v>
      </c>
    </row>
    <row r="136" spans="1:6" x14ac:dyDescent="0.25">
      <c r="A136" s="8"/>
      <c r="B136" t="str">
        <f t="array" ref="B136">IFERROR(INDEX('Programming 2'!$A$150:$F$153,SMALL(IF('Programming 2'!$C$150:$C$153=1,ROW('Programming 2'!$C$150:$C$153)-149),ROW(2:2)),5),"")</f>
        <v/>
      </c>
      <c r="C136" t="str">
        <f t="array" ref="C136">IFERROR(INDEX('Programming 2'!$A$150:$F$153,SMALL(IF('Programming 2'!$C$150:$C$153=1,ROW('Programming 2'!$C$150:$C$153)-149),ROW(2:2)),6),"")</f>
        <v/>
      </c>
      <c r="F136" s="217" t="str">
        <f t="shared" si="14"/>
        <v>Hide</v>
      </c>
    </row>
    <row r="137" spans="1:6" x14ac:dyDescent="0.25">
      <c r="A137" s="8"/>
      <c r="B137" t="str">
        <f t="array" ref="B137">IFERROR(INDEX('Programming 2'!$A$150:$F$153,SMALL(IF('Programming 2'!$C$150:$C$153=1,ROW('Programming 2'!$C$150:$C$153)-149),ROW(3:3)),5),"")</f>
        <v/>
      </c>
      <c r="C137" t="str">
        <f t="array" ref="C137">IFERROR(INDEX('Programming 2'!$A$150:$F$153,SMALL(IF('Programming 2'!$C$150:$C$153=1,ROW('Programming 2'!$C$150:$C$153)-149),ROW(3:3)),6),"")</f>
        <v/>
      </c>
      <c r="F137" s="217" t="str">
        <f t="shared" si="14"/>
        <v>Hide</v>
      </c>
    </row>
    <row r="138" spans="1:6" x14ac:dyDescent="0.25">
      <c r="A138" s="8"/>
      <c r="B138" t="str">
        <f t="array" ref="B138">IFERROR(INDEX('Programming 2'!$A$150:$F$153,SMALL(IF('Programming 2'!$C$150:$C$153=1,ROW('Programming 2'!$C$150:$C$153)-149),ROW(4:4)),5),"")</f>
        <v/>
      </c>
      <c r="C138" t="str">
        <f t="array" ref="C138">IFERROR(INDEX('Programming 2'!$A$150:$F$153,SMALL(IF('Programming 2'!$C$150:$C$153=1,ROW('Programming 2'!$C$150:$C$153)-149),ROW(4:4)),6),"")</f>
        <v/>
      </c>
      <c r="F138" s="217" t="str">
        <f t="shared" si="14"/>
        <v>Hide</v>
      </c>
    </row>
    <row r="139" spans="1:6" x14ac:dyDescent="0.25">
      <c r="A139" s="462" t="str">
        <f>'IR3'!$A$30:$F$30</f>
        <v>IR3.5:  Evidence of the implementation of policies that promote family planning services  and information</v>
      </c>
      <c r="B139" s="462"/>
      <c r="C139" s="462"/>
      <c r="F139" s="217" t="s">
        <v>456</v>
      </c>
    </row>
    <row r="140" spans="1:6" x14ac:dyDescent="0.25">
      <c r="A140" s="8"/>
      <c r="B140" t="str">
        <f t="array" ref="B140">IFERROR(INDEX('Programming 2'!$A$155:$F$161,SMALL(IF('Programming 2'!$C$155:$C$161=1,ROW('Programming 2'!$C$155:$C$161)-154),ROW(1:1)),5),"None")</f>
        <v>None</v>
      </c>
      <c r="C140" t="str">
        <f t="array" ref="C140">IFERROR(INDEX('Programming 2'!$A$155:$F$161,SMALL(IF('Programming 2'!$C$155:$C$161=1,ROW('Programming 2'!$C$155:$C$161)-154),ROW(1:1)),6),"")</f>
        <v/>
      </c>
      <c r="F140" s="217" t="str">
        <f t="shared" ref="F140:F144" si="15">IF(B140="","Hide","Show")</f>
        <v>Show</v>
      </c>
    </row>
    <row r="141" spans="1:6" x14ac:dyDescent="0.25">
      <c r="A141" s="8"/>
      <c r="B141" t="str">
        <f t="array" ref="B141">IFERROR(INDEX('Programming 2'!$A$155:$F$161,SMALL(IF('Programming 2'!$C$155:$C$161=1,ROW('Programming 2'!$C$155:$C$161)-154),ROW(2:2)),5),"")</f>
        <v/>
      </c>
      <c r="C141" t="str">
        <f t="array" ref="C141">IFERROR(INDEX('Programming 2'!$A$155:$F$161,SMALL(IF('Programming 2'!$C$155:$C$161=1,ROW('Programming 2'!$C$155:$C$161)-154),ROW(2:2)),6),"")</f>
        <v/>
      </c>
      <c r="F141" s="217" t="str">
        <f t="shared" si="15"/>
        <v>Hide</v>
      </c>
    </row>
    <row r="142" spans="1:6" x14ac:dyDescent="0.25">
      <c r="A142" s="8"/>
      <c r="B142" t="str">
        <f t="array" ref="B142">IFERROR(INDEX('Programming 2'!$A$155:$F$161,SMALL(IF('Programming 2'!$C$155:$C$161=1,ROW('Programming 2'!$C$155:$C$161)-154),ROW(3:3)),5),"")</f>
        <v/>
      </c>
      <c r="C142" t="str">
        <f t="array" ref="C142">IFERROR(INDEX('Programming 2'!$A$155:$F$161,SMALL(IF('Programming 2'!$C$155:$C$161=1,ROW('Programming 2'!$C$155:$C$161)-154),ROW(3:3)),6),"")</f>
        <v/>
      </c>
      <c r="F142" s="217" t="str">
        <f t="shared" si="15"/>
        <v>Hide</v>
      </c>
    </row>
    <row r="143" spans="1:6" x14ac:dyDescent="0.25">
      <c r="A143" s="8"/>
      <c r="B143" t="str">
        <f t="array" ref="B143">IFERROR(INDEX('Programming 2'!$A$155:$F$161,SMALL(IF('Programming 2'!$C$155:$C$161=1,ROW('Programming 2'!$C$155:$C$161)-154),ROW(4:4)),5),"")</f>
        <v/>
      </c>
      <c r="C143" t="str">
        <f t="array" ref="C143">IFERROR(INDEX('Programming 2'!$A$155:$F$161,SMALL(IF('Programming 2'!$C$155:$C$161=1,ROW('Programming 2'!$C$155:$C$161)-154),ROW(4:4)),6),"")</f>
        <v/>
      </c>
      <c r="F143" s="217" t="str">
        <f t="shared" si="15"/>
        <v>Hide</v>
      </c>
    </row>
    <row r="144" spans="1:6" x14ac:dyDescent="0.25">
      <c r="A144" s="8"/>
      <c r="B144" t="str">
        <f t="array" ref="B144">IFERROR(INDEX('Programming 2'!$A$155:$F$161,SMALL(IF('Programming 2'!$C$155:$C$161=1,ROW('Programming 2'!$C$155:$C$161)-154),ROW(5:5)),5),"")</f>
        <v/>
      </c>
      <c r="C144" t="str">
        <f t="array" ref="C144">IFERROR(INDEX('Programming 2'!$A$155:$F$161,SMALL(IF('Programming 2'!$C$155:$C$161=1,ROW('Programming 2'!$C$155:$C$161)-154),ROW(5:5)),6),"")</f>
        <v/>
      </c>
      <c r="F144" s="217" t="str">
        <f t="shared" si="15"/>
        <v>Hide</v>
      </c>
    </row>
    <row r="145" spans="1:6" ht="18.75" x14ac:dyDescent="0.3">
      <c r="A145" s="456" t="s">
        <v>481</v>
      </c>
      <c r="B145" s="457"/>
      <c r="C145" s="457"/>
      <c r="F145" s="217" t="s">
        <v>456</v>
      </c>
    </row>
    <row r="146" spans="1:6" ht="27.75" customHeight="1" x14ac:dyDescent="0.25">
      <c r="A146" s="454" t="s">
        <v>51</v>
      </c>
      <c r="B146" s="455"/>
      <c r="C146" s="455"/>
      <c r="F146" s="217" t="s">
        <v>456</v>
      </c>
    </row>
    <row r="147" spans="1:6" x14ac:dyDescent="0.25">
      <c r="A147" s="462" t="s">
        <v>127</v>
      </c>
      <c r="B147" s="462"/>
      <c r="C147" s="462"/>
      <c r="F147" s="217" t="s">
        <v>456</v>
      </c>
    </row>
    <row r="148" spans="1:6" x14ac:dyDescent="0.25">
      <c r="A148" s="8"/>
      <c r="B148" t="str">
        <f t="array" ref="B148">IFERROR(INDEX('Programming 2'!$A$167:$F$173,SMALL(IF('Programming 2'!$C$167:$C$173=1,ROW('Programming 2'!$C$167:$C$173)-166),ROW(1:1)),5),"None")</f>
        <v>None</v>
      </c>
      <c r="C148" t="str">
        <f t="array" ref="C148">IFERROR(INDEX('Programming 2'!$A$167:$F$173,SMALL(IF('Programming 2'!$C$167:$C$173=1,ROW('Programming 2'!$C$167:$C$173)-166),ROW(1:1)),6),"")</f>
        <v/>
      </c>
      <c r="F148" s="217" t="str">
        <f t="shared" ref="F148:F154" si="16">IF(B148="","Hide","Show")</f>
        <v>Show</v>
      </c>
    </row>
    <row r="149" spans="1:6" x14ac:dyDescent="0.25">
      <c r="A149" s="8"/>
      <c r="B149" t="str">
        <f t="array" ref="B149">IFERROR(INDEX('Programming 2'!$A$167:$F$173,SMALL(IF('Programming 2'!$C$167:$C$173=1,ROW('Programming 2'!$C$167:$C$173)-166),ROW(2:2)),5),"")</f>
        <v/>
      </c>
      <c r="C149" t="str">
        <f t="array" ref="C149">IFERROR(INDEX('Programming 2'!$A$167:$F$173,SMALL(IF('Programming 2'!$C$167:$C$173=1,ROW('Programming 2'!$C$167:$C$173)-166),ROW(2:2)),6),"")</f>
        <v/>
      </c>
      <c r="F149" s="217" t="str">
        <f t="shared" si="16"/>
        <v>Hide</v>
      </c>
    </row>
    <row r="150" spans="1:6" x14ac:dyDescent="0.25">
      <c r="A150" s="8"/>
      <c r="B150" t="str">
        <f t="array" ref="B150">IFERROR(INDEX('Programming 2'!$A$167:$F$173,SMALL(IF('Programming 2'!$C$167:$C$173=1,ROW('Programming 2'!$C$167:$C$173)-166),ROW(3:3)),5),"")</f>
        <v/>
      </c>
      <c r="C150" t="str">
        <f t="array" ref="C150">IFERROR(INDEX('Programming 2'!$A$167:$F$173,SMALL(IF('Programming 2'!$C$167:$C$173=1,ROW('Programming 2'!$C$167:$C$173)-166),ROW(3:3)),6),"")</f>
        <v/>
      </c>
      <c r="F150" s="217" t="str">
        <f t="shared" si="16"/>
        <v>Hide</v>
      </c>
    </row>
    <row r="151" spans="1:6" x14ac:dyDescent="0.25">
      <c r="A151" s="8"/>
      <c r="B151" t="str">
        <f t="array" ref="B151">IFERROR(INDEX('Programming 2'!$A$167:$F$173,SMALL(IF('Programming 2'!$C$167:$C$173=1,ROW('Programming 2'!$C$167:$C$173)-166),ROW(4:4)),5),"")</f>
        <v/>
      </c>
      <c r="C151" t="str">
        <f t="array" ref="C151">IFERROR(INDEX('Programming 2'!$A$167:$F$173,SMALL(IF('Programming 2'!$C$167:$C$173=1,ROW('Programming 2'!$C$167:$C$173)-166),ROW(4:4)),6),"")</f>
        <v/>
      </c>
      <c r="F151" s="217" t="str">
        <f t="shared" si="16"/>
        <v>Hide</v>
      </c>
    </row>
    <row r="152" spans="1:6" x14ac:dyDescent="0.25">
      <c r="A152" s="8"/>
      <c r="B152" t="str">
        <f t="array" ref="B152">IFERROR(INDEX('Programming 2'!$A$167:$F$173,SMALL(IF('Programming 2'!$C$167:$C$173=1,ROW('Programming 2'!$C$167:$C$173)-166),ROW(5:5)),5),"")</f>
        <v/>
      </c>
      <c r="C152" t="str">
        <f t="array" ref="C152">IFERROR(INDEX('Programming 2'!$A$167:$F$173,SMALL(IF('Programming 2'!$C$167:$C$173=1,ROW('Programming 2'!$C$167:$C$173)-166),ROW(5:5)),6),"")</f>
        <v/>
      </c>
      <c r="F152" s="217" t="str">
        <f t="shared" si="16"/>
        <v>Hide</v>
      </c>
    </row>
    <row r="153" spans="1:6" x14ac:dyDescent="0.25">
      <c r="A153" s="8"/>
      <c r="B153" t="str">
        <f t="array" ref="B153">IFERROR(INDEX('Programming 2'!$A$167:$F$173,SMALL(IF('Programming 2'!$C$167:$C$173=1,ROW('Programming 2'!$C$167:$C$173)-166),ROW(6:6)),5),"")</f>
        <v/>
      </c>
      <c r="C153" t="str">
        <f t="array" ref="C153">IFERROR(INDEX('Programming 2'!$A$167:$F$173,SMALL(IF('Programming 2'!$C$167:$C$173=1,ROW('Programming 2'!$C$167:$C$173)-166),ROW(6:6)),6),"")</f>
        <v/>
      </c>
      <c r="F153" s="217" t="str">
        <f t="shared" si="16"/>
        <v>Hide</v>
      </c>
    </row>
    <row r="154" spans="1:6" x14ac:dyDescent="0.25">
      <c r="A154" s="8"/>
      <c r="B154" t="str">
        <f t="array" ref="B154">IFERROR(INDEX('Programming 2'!$A$167:$F$173,SMALL(IF('Programming 2'!$C$167:$C$173=1,ROW('Programming 2'!$C$167:$C$173)-166),ROW(7:7)),5),"")</f>
        <v/>
      </c>
      <c r="C154" t="str">
        <f t="array" ref="C154">IFERROR(INDEX('Programming 2'!$A$167:$F$173,SMALL(IF('Programming 2'!$C$167:$C$173=1,ROW('Programming 2'!$C$167:$C$173)-166),ROW(7:7)),6),"")</f>
        <v/>
      </c>
      <c r="F154" s="217" t="str">
        <f t="shared" si="16"/>
        <v>Hide</v>
      </c>
    </row>
    <row r="155" spans="1:6" x14ac:dyDescent="0.25">
      <c r="A155" s="462" t="s">
        <v>126</v>
      </c>
      <c r="B155" s="462"/>
      <c r="C155" s="462"/>
      <c r="F155" s="217" t="s">
        <v>456</v>
      </c>
    </row>
    <row r="156" spans="1:6" x14ac:dyDescent="0.25">
      <c r="A156" s="8"/>
      <c r="B156" t="str">
        <f t="array" ref="B156">IFERROR(INDEX('Programming 2'!$A$175:$F$183,SMALL(IF('Programming 2'!$C$175:$C$183=1,ROW('Programming 2'!$C$175:$C$183)-174),ROW(1:1)),5),"None")</f>
        <v>None</v>
      </c>
      <c r="C156" t="str">
        <f t="array" ref="C156">IFERROR(INDEX('Programming 2'!$A$175:$F$183,SMALL(IF('Programming 2'!$C$175:$C$183=1,ROW('Programming 2'!$C$175:$C$183)-174),ROW(1:1)),6),"")</f>
        <v/>
      </c>
      <c r="F156" s="217" t="str">
        <f t="shared" ref="F156:F163" si="17">IF(B156="","Hide","Show")</f>
        <v>Show</v>
      </c>
    </row>
    <row r="157" spans="1:6" x14ac:dyDescent="0.25">
      <c r="A157" s="8"/>
      <c r="B157" t="str">
        <f t="array" ref="B157">IFERROR(INDEX('Programming 2'!$A$175:$F$183,SMALL(IF('Programming 2'!$C$175:$C$183=1,ROW('Programming 2'!$C$175:$C$183)-174),ROW(2:2)),5),"")</f>
        <v/>
      </c>
      <c r="C157" t="str">
        <f t="array" ref="C157">IFERROR(INDEX('Programming 2'!$A$175:$F$183,SMALL(IF('Programming 2'!$C$175:$C$183=1,ROW('Programming 2'!$C$175:$C$183)-174),ROW(2:2)),6),"")</f>
        <v/>
      </c>
      <c r="F157" s="217" t="str">
        <f t="shared" si="17"/>
        <v>Hide</v>
      </c>
    </row>
    <row r="158" spans="1:6" x14ac:dyDescent="0.25">
      <c r="A158" s="8"/>
      <c r="B158" t="str">
        <f t="array" ref="B158">IFERROR(INDEX('Programming 2'!$A$175:$F$183,SMALL(IF('Programming 2'!$C$175:$C$183=1,ROW('Programming 2'!$C$175:$C$183)-174),ROW(3:3)),5),"")</f>
        <v/>
      </c>
      <c r="C158" t="str">
        <f t="array" ref="C158">IFERROR(INDEX('Programming 2'!$A$175:$F$183,SMALL(IF('Programming 2'!$C$175:$C$183=1,ROW('Programming 2'!$C$175:$C$183)-174),ROW(3:3)),6),"")</f>
        <v/>
      </c>
      <c r="F158" s="217" t="str">
        <f t="shared" si="17"/>
        <v>Hide</v>
      </c>
    </row>
    <row r="159" spans="1:6" x14ac:dyDescent="0.25">
      <c r="A159" s="8"/>
      <c r="B159" t="str">
        <f t="array" ref="B159">IFERROR(INDEX('Programming 2'!$A$175:$F$183,SMALL(IF('Programming 2'!$C$175:$C$183=1,ROW('Programming 2'!$C$175:$C$183)-174),ROW(4:4)),5),"")</f>
        <v/>
      </c>
      <c r="C159" t="str">
        <f t="array" ref="C159">IFERROR(INDEX('Programming 2'!$A$175:$F$183,SMALL(IF('Programming 2'!$C$175:$C$183=1,ROW('Programming 2'!$C$175:$C$183)-174),ROW(4:4)),6),"")</f>
        <v/>
      </c>
      <c r="F159" s="217" t="str">
        <f t="shared" si="17"/>
        <v>Hide</v>
      </c>
    </row>
    <row r="160" spans="1:6" x14ac:dyDescent="0.25">
      <c r="A160" s="8"/>
      <c r="B160" t="str">
        <f t="array" ref="B160">IFERROR(INDEX('Programming 2'!$A$175:$F$183,SMALL(IF('Programming 2'!$C$175:$C$183=1,ROW('Programming 2'!$C$175:$C$183)-174),ROW(5:5)),5),"")</f>
        <v/>
      </c>
      <c r="C160" t="str">
        <f t="array" ref="C160">IFERROR(INDEX('Programming 2'!$A$175:$F$183,SMALL(IF('Programming 2'!$C$175:$C$183=1,ROW('Programming 2'!$C$175:$C$183)-174),ROW(5:5)),6),"")</f>
        <v/>
      </c>
      <c r="F160" s="217" t="str">
        <f t="shared" si="17"/>
        <v>Hide</v>
      </c>
    </row>
    <row r="161" spans="1:6" x14ac:dyDescent="0.25">
      <c r="A161" s="8"/>
      <c r="B161" t="str">
        <f t="array" ref="B161">IFERROR(INDEX('Programming 2'!$A$175:$F$183,SMALL(IF('Programming 2'!$C$175:$C$183=1,ROW('Programming 2'!$C$175:$C$183)-174),ROW(6:6)),5),"")</f>
        <v/>
      </c>
      <c r="C161" t="str">
        <f t="array" ref="C161">IFERROR(INDEX('Programming 2'!$A$175:$F$183,SMALL(IF('Programming 2'!$C$175:$C$183=1,ROW('Programming 2'!$C$175:$C$183)-174),ROW(6:6)),6),"")</f>
        <v/>
      </c>
      <c r="F161" s="217" t="str">
        <f t="shared" si="17"/>
        <v>Hide</v>
      </c>
    </row>
    <row r="162" spans="1:6" x14ac:dyDescent="0.25">
      <c r="A162" s="8"/>
      <c r="B162" t="str">
        <f t="array" ref="B162">IFERROR(INDEX('Programming 2'!$A$175:$F$183,SMALL(IF('Programming 2'!$C$175:$C$183=1,ROW('Programming 2'!$C$175:$C$183)-174),ROW(7:7)),5),"")</f>
        <v/>
      </c>
      <c r="C162" t="str">
        <f t="array" ref="C162">IFERROR(INDEX('Programming 2'!$A$175:$F$183,SMALL(IF('Programming 2'!$C$175:$C$183=1,ROW('Programming 2'!$C$175:$C$183)-174),ROW(7:7)),6),"")</f>
        <v/>
      </c>
      <c r="F162" s="217" t="str">
        <f t="shared" si="17"/>
        <v>Hide</v>
      </c>
    </row>
    <row r="163" spans="1:6" x14ac:dyDescent="0.25">
      <c r="A163" s="8"/>
      <c r="B163" t="str">
        <f t="array" ref="B163">IFERROR(INDEX('Programming 2'!$A$175:$F$183,SMALL(IF('Programming 2'!$C$175:$C$183=1,ROW('Programming 2'!$C$175:$C$183)-174),ROW(8:8)),5),"")</f>
        <v/>
      </c>
      <c r="C163" t="str">
        <f t="array" ref="C163">IFERROR(INDEX('Programming 2'!$A$175:$F$183,SMALL(IF('Programming 2'!$C$175:$C$183=1,ROW('Programming 2'!$C$175:$C$183)-174),ROW(8:8)),6),"")</f>
        <v/>
      </c>
      <c r="F163" s="217" t="str">
        <f t="shared" si="17"/>
        <v>Hide</v>
      </c>
    </row>
    <row r="164" spans="1:6" x14ac:dyDescent="0.25">
      <c r="A164" s="462" t="s">
        <v>125</v>
      </c>
      <c r="B164" s="462"/>
      <c r="C164" s="462"/>
      <c r="F164" s="217" t="s">
        <v>456</v>
      </c>
    </row>
    <row r="165" spans="1:6" x14ac:dyDescent="0.25">
      <c r="A165" s="8"/>
      <c r="B165" t="str">
        <f t="array" ref="B165">IFERROR(INDEX('Programming 2'!$A$185:$F$188,SMALL(IF('Programming 2'!$C$185:$C$188=1,ROW('Programming 2'!$C$185:$C$188)-184),ROW(1:1)),5),"None")</f>
        <v>None</v>
      </c>
      <c r="C165" t="str">
        <f t="array" ref="C165">IFERROR(INDEX('Programming 2'!$A$185:$F$188,SMALL(IF('Programming 2'!$C$185:$C$188=1,ROW('Programming 2'!$C$185:$C$188)-184),ROW(1:1)),6),"")</f>
        <v/>
      </c>
      <c r="F165" s="217" t="str">
        <f t="shared" ref="F165:F168" si="18">IF(B165="","Hide","Show")</f>
        <v>Show</v>
      </c>
    </row>
    <row r="166" spans="1:6" x14ac:dyDescent="0.25">
      <c r="A166" s="8"/>
      <c r="B166" t="str">
        <f t="array" ref="B166">IFERROR(INDEX('Programming 2'!$A$185:$F$188,SMALL(IF('Programming 2'!$C$185:$C$188=1,ROW('Programming 2'!$C$185:$C$188)-184),ROW(2:2)),5),"")</f>
        <v/>
      </c>
      <c r="C166" t="str">
        <f t="array" ref="C166">IFERROR(INDEX('Programming 2'!$A$185:$F$188,SMALL(IF('Programming 2'!$C$185:$C$188=1,ROW('Programming 2'!$C$185:$C$188)-184),ROW(2:2)),6),"")</f>
        <v/>
      </c>
      <c r="F166" s="217" t="str">
        <f t="shared" si="18"/>
        <v>Hide</v>
      </c>
    </row>
    <row r="167" spans="1:6" x14ac:dyDescent="0.25">
      <c r="A167" s="8"/>
      <c r="B167" t="str">
        <f t="array" ref="B167">IFERROR(INDEX('Programming 2'!$A$185:$F$188,SMALL(IF('Programming 2'!$C$185:$C$188=1,ROW('Programming 2'!$C$185:$C$188)-184),ROW(3:3)),5),"")</f>
        <v/>
      </c>
      <c r="C167" t="str">
        <f t="array" ref="C167">IFERROR(INDEX('Programming 2'!$A$185:$F$188,SMALL(IF('Programming 2'!$C$185:$C$188=1,ROW('Programming 2'!$C$185:$C$188)-184),ROW(3:3)),6),"")</f>
        <v/>
      </c>
      <c r="F167" s="217" t="str">
        <f t="shared" si="18"/>
        <v>Hide</v>
      </c>
    </row>
    <row r="168" spans="1:6" x14ac:dyDescent="0.25">
      <c r="A168" s="8"/>
      <c r="B168" t="str">
        <f t="array" ref="B168">IFERROR(INDEX('Programming 2'!$A$185:$F$188,SMALL(IF('Programming 2'!$C$185:$C$188=1,ROW('Programming 2'!$C$185:$C$188)-184),ROW(4:4)),5),"")</f>
        <v/>
      </c>
      <c r="C168" t="str">
        <f t="array" ref="C168">IFERROR(INDEX('Programming 2'!$A$185:$F$188,SMALL(IF('Programming 2'!$C$185:$C$188=1,ROW('Programming 2'!$C$185:$C$188)-184),ROW(4:4)),6),"")</f>
        <v/>
      </c>
      <c r="F168" s="217" t="str">
        <f t="shared" si="18"/>
        <v>Hide</v>
      </c>
    </row>
    <row r="169" spans="1:6" x14ac:dyDescent="0.25">
      <c r="A169" s="462" t="s">
        <v>124</v>
      </c>
      <c r="B169" s="462"/>
      <c r="C169" s="462"/>
      <c r="F169" s="217" t="s">
        <v>456</v>
      </c>
    </row>
    <row r="170" spans="1:6" x14ac:dyDescent="0.25">
      <c r="A170" s="8"/>
      <c r="B170" t="str">
        <f t="array" ref="B170">IFERROR(INDEX('Programming 2'!$A$191:$F$204,SMALL(IF('Programming 2'!$C$191:$C$204=1,ROW('Programming 2'!$C$191:$C$204)-190),ROW(1:1)),5),"None")</f>
        <v>None</v>
      </c>
      <c r="C170" t="str">
        <f t="array" ref="C170">IFERROR(INDEX('Programming 2'!$A$191:$F$204,SMALL(IF('Programming 2'!$C$191:$C$204=1,ROW('Programming 2'!$C$191:$C$204)-190),ROW(1:1)),6),"")</f>
        <v/>
      </c>
      <c r="F170" s="217" t="str">
        <f t="shared" ref="F170:F181" si="19">IF(B170="","Hide","Show")</f>
        <v>Show</v>
      </c>
    </row>
    <row r="171" spans="1:6" x14ac:dyDescent="0.25">
      <c r="A171" s="8"/>
      <c r="B171" t="str">
        <f t="array" ref="B171">IFERROR(INDEX('Programming 2'!$A$191:$F$204,SMALL(IF('Programming 2'!$C$191:$C$204=1,ROW('Programming 2'!$C$191:$C$204)-190),ROW(2:2)),5),"")</f>
        <v/>
      </c>
      <c r="C171" t="str">
        <f t="array" ref="C171">IFERROR(INDEX('Programming 2'!$A$191:$F$204,SMALL(IF('Programming 2'!$C$191:$C$204=1,ROW('Programming 2'!$C$191:$C$204)-190),ROW(2:2)),6),"")</f>
        <v/>
      </c>
      <c r="F171" s="217" t="str">
        <f t="shared" si="19"/>
        <v>Hide</v>
      </c>
    </row>
    <row r="172" spans="1:6" x14ac:dyDescent="0.25">
      <c r="A172" s="8"/>
      <c r="B172" t="str">
        <f t="array" ref="B172">IFERROR(INDEX('Programming 2'!$A$191:$F$204,SMALL(IF('Programming 2'!$C$191:$C$204=1,ROW('Programming 2'!$C$191:$C$204)-190),ROW(3:3)),5),"")</f>
        <v/>
      </c>
      <c r="C172" t="str">
        <f t="array" ref="C172">IFERROR(INDEX('Programming 2'!$A$191:$F$204,SMALL(IF('Programming 2'!$C$191:$C$204=1,ROW('Programming 2'!$C$191:$C$204)-190),ROW(3:3)),6),"")</f>
        <v/>
      </c>
      <c r="F172" s="217" t="str">
        <f t="shared" si="19"/>
        <v>Hide</v>
      </c>
    </row>
    <row r="173" spans="1:6" x14ac:dyDescent="0.25">
      <c r="A173" s="8"/>
      <c r="B173" t="str">
        <f t="array" ref="B173">IFERROR(INDEX('Programming 2'!$A$191:$F$204,SMALL(IF('Programming 2'!$C$191:$C$204=1,ROW('Programming 2'!$C$191:$C$204)-190),ROW(4:4)),5),"")</f>
        <v/>
      </c>
      <c r="C173" t="str">
        <f t="array" ref="C173">IFERROR(INDEX('Programming 2'!$A$191:$F$204,SMALL(IF('Programming 2'!$C$191:$C$204=1,ROW('Programming 2'!$C$191:$C$204)-190),ROW(4:4)),6),"")</f>
        <v/>
      </c>
      <c r="F173" s="217" t="str">
        <f t="shared" si="19"/>
        <v>Hide</v>
      </c>
    </row>
    <row r="174" spans="1:6" x14ac:dyDescent="0.25">
      <c r="A174" s="8"/>
      <c r="B174" t="str">
        <f t="array" ref="B174">IFERROR(INDEX('Programming 2'!$A$191:$F$204,SMALL(IF('Programming 2'!$C$191:$C$204=1,ROW('Programming 2'!$C$191:$C$204)-190),ROW(5:5)),5),"")</f>
        <v/>
      </c>
      <c r="C174" t="str">
        <f t="array" ref="C174">IFERROR(INDEX('Programming 2'!$A$191:$F$204,SMALL(IF('Programming 2'!$C$191:$C$204=1,ROW('Programming 2'!$C$191:$C$204)-190),ROW(5:5)),6),"")</f>
        <v/>
      </c>
      <c r="F174" s="217" t="str">
        <f t="shared" si="19"/>
        <v>Hide</v>
      </c>
    </row>
    <row r="175" spans="1:6" x14ac:dyDescent="0.25">
      <c r="A175" s="8"/>
      <c r="B175" t="str">
        <f t="array" ref="B175">IFERROR(INDEX('Programming 2'!$A$191:$F$204,SMALL(IF('Programming 2'!$C$191:$C$204=1,ROW('Programming 2'!$C$191:$C$204)-190),ROW(6:6)),5),"")</f>
        <v/>
      </c>
      <c r="C175" t="str">
        <f t="array" ref="C175">IFERROR(INDEX('Programming 2'!$A$191:$F$204,SMALL(IF('Programming 2'!$C$191:$C$204=1,ROW('Programming 2'!$C$191:$C$204)-190),ROW(6:6)),6),"")</f>
        <v/>
      </c>
      <c r="F175" s="217" t="str">
        <f t="shared" si="19"/>
        <v>Hide</v>
      </c>
    </row>
    <row r="176" spans="1:6" x14ac:dyDescent="0.25">
      <c r="A176" s="8"/>
      <c r="B176" t="str">
        <f t="array" ref="B176">IFERROR(INDEX('Programming 2'!$A$191:$F$204,SMALL(IF('Programming 2'!$C$191:$C$204=1,ROW('Programming 2'!$C$191:$C$204)-190),ROW(7:7)),5),"")</f>
        <v/>
      </c>
      <c r="C176" t="str">
        <f t="array" ref="C176">IFERROR(INDEX('Programming 2'!$A$191:$F$204,SMALL(IF('Programming 2'!$C$191:$C$204=1,ROW('Programming 2'!$C$191:$C$204)-190),ROW(7:7)),6),"")</f>
        <v/>
      </c>
      <c r="F176" s="217" t="str">
        <f t="shared" si="19"/>
        <v>Hide</v>
      </c>
    </row>
    <row r="177" spans="1:6" x14ac:dyDescent="0.25">
      <c r="A177" s="8"/>
      <c r="B177" t="str">
        <f t="array" ref="B177">IFERROR(INDEX('Programming 2'!$A$191:$F$204,SMALL(IF('Programming 2'!$C$191:$C$204=1,ROW('Programming 2'!$C$191:$C$204)-190),ROW(8:8)),5),"")</f>
        <v/>
      </c>
      <c r="C177" t="str">
        <f t="array" ref="C177">IFERROR(INDEX('Programming 2'!$A$191:$F$204,SMALL(IF('Programming 2'!$C$191:$C$204=1,ROW('Programming 2'!$C$191:$C$204)-190),ROW(8:8)),6),"")</f>
        <v/>
      </c>
      <c r="F177" s="217" t="str">
        <f t="shared" si="19"/>
        <v>Hide</v>
      </c>
    </row>
    <row r="178" spans="1:6" x14ac:dyDescent="0.25">
      <c r="A178" s="8"/>
      <c r="B178" t="str">
        <f t="array" ref="B178">IFERROR(INDEX('Programming 2'!$A$191:$F$204,SMALL(IF('Programming 2'!$C$191:$C$204=1,ROW('Programming 2'!$C$191:$C$204)-190),ROW(9:9)),5),"")</f>
        <v/>
      </c>
      <c r="C178" t="str">
        <f t="array" ref="C178">IFERROR(INDEX('Programming 2'!$A$191:$F$204,SMALL(IF('Programming 2'!$C$191:$C$204=1,ROW('Programming 2'!$C$191:$C$204)-190),ROW(9:9)),6),"")</f>
        <v/>
      </c>
      <c r="F178" s="217" t="str">
        <f t="shared" si="19"/>
        <v>Hide</v>
      </c>
    </row>
    <row r="179" spans="1:6" x14ac:dyDescent="0.25">
      <c r="A179" s="8"/>
      <c r="B179" t="str">
        <f t="array" ref="B179">IFERROR(INDEX('Programming 2'!$A$191:$F$204,SMALL(IF('Programming 2'!$C$191:$C$204=1,ROW('Programming 2'!$C$191:$C$204)-190),ROW(10:10)),5),"")</f>
        <v/>
      </c>
      <c r="C179" t="str">
        <f t="array" ref="C179">IFERROR(INDEX('Programming 2'!$A$191:$F$204,SMALL(IF('Programming 2'!$C$191:$C$204=1,ROW('Programming 2'!$C$191:$C$204)-190),ROW(10:10)),6),"")</f>
        <v/>
      </c>
      <c r="F179" s="217" t="str">
        <f t="shared" si="19"/>
        <v>Hide</v>
      </c>
    </row>
    <row r="180" spans="1:6" x14ac:dyDescent="0.25">
      <c r="A180" s="8"/>
      <c r="B180" t="str">
        <f t="array" ref="B180">IFERROR(INDEX('Programming 2'!$A$191:$F$204,SMALL(IF('Programming 2'!$C$191:$C$204=1,ROW('Programming 2'!$C$191:$C$204)-190),ROW(11:11)),5),"")</f>
        <v/>
      </c>
      <c r="C180" t="str">
        <f t="array" ref="C180">IFERROR(INDEX('Programming 2'!$A$191:$F$204,SMALL(IF('Programming 2'!$C$191:$C$204=1,ROW('Programming 2'!$C$191:$C$204)-190),ROW(11:11)),6),"")</f>
        <v/>
      </c>
      <c r="F180" s="217" t="str">
        <f t="shared" si="19"/>
        <v>Hide</v>
      </c>
    </row>
    <row r="181" spans="1:6" x14ac:dyDescent="0.25">
      <c r="A181" s="8"/>
      <c r="B181" t="str">
        <f t="array" ref="B181">IFERROR(INDEX('Programming 2'!$A$191:$F$204,SMALL(IF('Programming 2'!$C$191:$C$204=1,ROW('Programming 2'!$C$191:$C$204)-190),ROW(12:12)),5),"")</f>
        <v/>
      </c>
      <c r="C181" t="str">
        <f t="array" ref="C181">IFERROR(INDEX('Programming 2'!$A$191:$F$204,SMALL(IF('Programming 2'!$C$191:$C$204=1,ROW('Programming 2'!$C$191:$C$204)-190),ROW(12:12)),6),"")</f>
        <v/>
      </c>
      <c r="F181" s="217" t="str">
        <f t="shared" si="19"/>
        <v>Hide</v>
      </c>
    </row>
    <row r="182" spans="1:6" ht="21.75" customHeight="1" x14ac:dyDescent="0.3">
      <c r="A182" s="456" t="s">
        <v>482</v>
      </c>
      <c r="B182" s="457"/>
      <c r="C182" s="457"/>
      <c r="F182" s="217" t="s">
        <v>456</v>
      </c>
    </row>
    <row r="183" spans="1:6" ht="27.75" customHeight="1" x14ac:dyDescent="0.25">
      <c r="A183" s="454" t="s">
        <v>62</v>
      </c>
      <c r="B183" s="455"/>
      <c r="C183" s="455"/>
      <c r="F183" s="217" t="s">
        <v>456</v>
      </c>
    </row>
    <row r="184" spans="1:6" x14ac:dyDescent="0.25">
      <c r="A184" s="462" t="s">
        <v>63</v>
      </c>
      <c r="B184" s="462"/>
      <c r="C184" s="462"/>
      <c r="F184" s="217" t="s">
        <v>456</v>
      </c>
    </row>
    <row r="185" spans="1:6" x14ac:dyDescent="0.25">
      <c r="A185" s="8"/>
      <c r="B185" t="str">
        <f t="array" ref="B185">IFERROR(INDEX('Programming 2'!$A$209:$F$213,SMALL(IF('Programming 2'!$C$209:$C$213=1,ROW('Programming 2'!$C$209:$C$213)-208),ROW(1:1)),5),"None")</f>
        <v>None</v>
      </c>
      <c r="C185" t="str">
        <f t="array" ref="C185">IFERROR(INDEX('Programming 2'!$A$209:$F$213,SMALL(IF('Programming 2'!$C$209:$C$213=1,ROW('Programming 2'!$C$209:$C$213)-208),ROW(1:1)),6),"")</f>
        <v/>
      </c>
      <c r="F185" s="217" t="str">
        <f t="shared" ref="F185:F189" si="20">IF(B185="","Hide","Show")</f>
        <v>Show</v>
      </c>
    </row>
    <row r="186" spans="1:6" x14ac:dyDescent="0.25">
      <c r="A186" s="8"/>
      <c r="B186" t="str">
        <f t="array" ref="B186">IFERROR(INDEX('Programming 2'!$A$209:$F$213,SMALL(IF('Programming 2'!$C$209:$C$213=1,ROW('Programming 2'!$C$209:$C$213)-208),ROW(2:2)),5),"")</f>
        <v/>
      </c>
      <c r="C186" t="str">
        <f t="array" ref="C186">IFERROR(INDEX('Programming 2'!$A$209:$F$213,SMALL(IF('Programming 2'!$C$209:$C$213=1,ROW('Programming 2'!$C$209:$C$213)-208),ROW(2:2)),6),"")</f>
        <v/>
      </c>
      <c r="F186" s="217" t="str">
        <f t="shared" si="20"/>
        <v>Hide</v>
      </c>
    </row>
    <row r="187" spans="1:6" x14ac:dyDescent="0.25">
      <c r="A187" s="8"/>
      <c r="B187" t="str">
        <f t="array" ref="B187">IFERROR(INDEX('Programming 2'!$A$209:$F$213,SMALL(IF('Programming 2'!$C$209:$C$213=1,ROW('Programming 2'!$C$209:$C$213)-208),ROW(3:3)),5),"")</f>
        <v/>
      </c>
      <c r="C187" t="str">
        <f t="array" ref="C187">IFERROR(INDEX('Programming 2'!$A$209:$F$213,SMALL(IF('Programming 2'!$C$209:$C$213=1,ROW('Programming 2'!$C$209:$C$213)-208),ROW(3:3)),6),"")</f>
        <v/>
      </c>
      <c r="F187" s="217" t="str">
        <f t="shared" si="20"/>
        <v>Hide</v>
      </c>
    </row>
    <row r="188" spans="1:6" x14ac:dyDescent="0.25">
      <c r="A188" s="8"/>
      <c r="B188" t="str">
        <f t="array" ref="B188">IFERROR(INDEX('Programming 2'!$A$209:$F$213,SMALL(IF('Programming 2'!$C$209:$C$213=1,ROW('Programming 2'!$C$209:$C$213)-208),ROW(4:4)),5),"")</f>
        <v/>
      </c>
      <c r="C188" t="str">
        <f t="array" ref="C188">IFERROR(INDEX('Programming 2'!$A$209:$F$213,SMALL(IF('Programming 2'!$C$209:$C$213=1,ROW('Programming 2'!$C$209:$C$213)-208),ROW(4:4)),6),"")</f>
        <v/>
      </c>
      <c r="F188" s="217" t="str">
        <f t="shared" si="20"/>
        <v>Hide</v>
      </c>
    </row>
    <row r="189" spans="1:6" x14ac:dyDescent="0.25">
      <c r="A189" s="8"/>
      <c r="B189" t="str">
        <f t="array" ref="B189">IFERROR(INDEX('Programming 2'!$A$209:$F$213,SMALL(IF('Programming 2'!$C$209:$C$213=1,ROW('Programming 2'!$C$209:$C$213)-208),ROW(5:5)),5),"")</f>
        <v/>
      </c>
      <c r="C189" t="str">
        <f t="array" ref="C189">IFERROR(INDEX('Programming 2'!$A$209:$F$213,SMALL(IF('Programming 2'!$C$209:$C$213=1,ROW('Programming 2'!$C$209:$C$213)-208),ROW(5:5)),6),"")</f>
        <v/>
      </c>
      <c r="F189" s="217" t="str">
        <f t="shared" si="20"/>
        <v>Hide</v>
      </c>
    </row>
    <row r="190" spans="1:6" x14ac:dyDescent="0.25">
      <c r="A190" s="462" t="s">
        <v>64</v>
      </c>
      <c r="B190" s="462"/>
      <c r="C190" s="462"/>
      <c r="F190" s="217" t="s">
        <v>456</v>
      </c>
    </row>
    <row r="191" spans="1:6" x14ac:dyDescent="0.25">
      <c r="A191" s="8"/>
      <c r="B191" t="str">
        <f t="array" ref="B191">IFERROR(INDEX('Programming 2'!$A$215:$F$219,SMALL(IF('Programming 2'!$C$215:$C$219=1,ROW('Programming 2'!$C$215:$C$219)-214),ROW(1:1)),5),"None")</f>
        <v>None</v>
      </c>
      <c r="C191" t="str">
        <f t="array" ref="C191">IFERROR(INDEX('Programming 2'!$A$215:$F$219,SMALL(IF('Programming 2'!$C$215:$C$219=1,ROW('Programming 2'!$C$215:$C$219)-214),ROW(1:1)),6),"")</f>
        <v/>
      </c>
      <c r="F191" s="217" t="str">
        <f t="shared" ref="F191:F195" si="21">IF(B191="","Hide","Show")</f>
        <v>Show</v>
      </c>
    </row>
    <row r="192" spans="1:6" x14ac:dyDescent="0.25">
      <c r="A192" s="8"/>
      <c r="B192" t="str">
        <f t="array" ref="B192">IFERROR(INDEX('Programming 2'!$A$215:$F$219,SMALL(IF('Programming 2'!$C$215:$C$219=1,ROW('Programming 2'!$C$215:$C$219)-214),ROW(2:2)),5),"")</f>
        <v/>
      </c>
      <c r="C192" t="str">
        <f t="array" ref="C192">IFERROR(INDEX('Programming 2'!$A$215:$F$219,SMALL(IF('Programming 2'!$C$215:$C$219=1,ROW('Programming 2'!$C$215:$C$219)-214),ROW(2:2)),6),"")</f>
        <v/>
      </c>
      <c r="F192" s="217" t="str">
        <f t="shared" si="21"/>
        <v>Hide</v>
      </c>
    </row>
    <row r="193" spans="1:6" x14ac:dyDescent="0.25">
      <c r="A193" s="8"/>
      <c r="B193" t="str">
        <f t="array" ref="B193">IFERROR(INDEX('Programming 2'!$A$215:$F$219,SMALL(IF('Programming 2'!$C$215:$C$219=1,ROW('Programming 2'!$C$215:$C$219)-214),ROW(3:3)),5),"")</f>
        <v/>
      </c>
      <c r="C193" t="str">
        <f t="array" ref="C193">IFERROR(INDEX('Programming 2'!$A$215:$F$219,SMALL(IF('Programming 2'!$C$215:$C$219=1,ROW('Programming 2'!$C$215:$C$219)-214),ROW(3:3)),6),"")</f>
        <v/>
      </c>
      <c r="F193" s="217" t="str">
        <f t="shared" si="21"/>
        <v>Hide</v>
      </c>
    </row>
    <row r="194" spans="1:6" x14ac:dyDescent="0.25">
      <c r="A194" s="8"/>
      <c r="B194" t="str">
        <f t="array" ref="B194">IFERROR(INDEX('Programming 2'!$A$215:$F$219,SMALL(IF('Programming 2'!$C$215:$C$219=1,ROW('Programming 2'!$C$215:$C$219)-214),ROW(4:4)),5),"")</f>
        <v/>
      </c>
      <c r="C194" t="str">
        <f t="array" ref="C194">IFERROR(INDEX('Programming 2'!$A$215:$F$219,SMALL(IF('Programming 2'!$C$215:$C$219=1,ROW('Programming 2'!$C$215:$C$219)-214),ROW(4:4)),6),"")</f>
        <v/>
      </c>
      <c r="F194" s="217" t="str">
        <f t="shared" si="21"/>
        <v>Hide</v>
      </c>
    </row>
    <row r="195" spans="1:6" x14ac:dyDescent="0.25">
      <c r="A195" s="8"/>
      <c r="B195" t="str">
        <f t="array" ref="B195">IFERROR(INDEX('Programming 2'!$A$215:$F$219,SMALL(IF('Programming 2'!$C$215:$C$219=1,ROW('Programming 2'!$C$215:$C$219)-214),ROW(5:5)),5),"")</f>
        <v/>
      </c>
      <c r="C195" t="str">
        <f t="array" ref="C195">IFERROR(INDEX('Programming 2'!$A$215:$F$219,SMALL(IF('Programming 2'!$C$215:$C$219=1,ROW('Programming 2'!$C$215:$C$219)-214),ROW(5:5)),6),"")</f>
        <v/>
      </c>
      <c r="F195" s="217" t="str">
        <f t="shared" si="21"/>
        <v>Hide</v>
      </c>
    </row>
    <row r="196" spans="1:6" x14ac:dyDescent="0.25">
      <c r="A196" s="462" t="s">
        <v>68</v>
      </c>
      <c r="B196" s="462"/>
      <c r="C196" s="462"/>
      <c r="F196" s="217" t="s">
        <v>456</v>
      </c>
    </row>
    <row r="197" spans="1:6" x14ac:dyDescent="0.25">
      <c r="A197" s="8"/>
      <c r="B197" t="str">
        <f t="array" ref="B197">IFERROR(INDEX('Programming 2'!$A$221:$F$224,SMALL(IF('Programming 2'!$C$221:$C$224=1,ROW('Programming 2'!$C$221:$C$224)-220),ROW(1:1)),5),"None")</f>
        <v>None</v>
      </c>
      <c r="C197" t="str">
        <f t="array" ref="C197">IFERROR(INDEX('Programming 2'!$A$221:$F$224,SMALL(IF('Programming 2'!$C$221:$C$224=1,ROW('Programming 2'!$C$221:$C$224)-220),ROW(1:1)),6),"")</f>
        <v/>
      </c>
      <c r="F197" s="217" t="str">
        <f t="shared" ref="F197:F200" si="22">IF(B197="","Hide","Show")</f>
        <v>Show</v>
      </c>
    </row>
    <row r="198" spans="1:6" x14ac:dyDescent="0.25">
      <c r="A198" s="8"/>
      <c r="B198" t="str">
        <f t="array" ref="B198">IFERROR(INDEX('Programming 2'!$A$221:$F$224,SMALL(IF('Programming 2'!$C$221:$C$224=1,ROW('Programming 2'!$C$221:$C$224)-220),ROW(2:2)),5),"")</f>
        <v/>
      </c>
      <c r="C198" t="str">
        <f t="array" ref="C198">IFERROR(INDEX('Programming 2'!$A$221:$F$224,SMALL(IF('Programming 2'!$C$221:$C$224=1,ROW('Programming 2'!$C$221:$C$224)-220),ROW(2:2)),6),"")</f>
        <v/>
      </c>
      <c r="F198" s="217" t="str">
        <f t="shared" si="22"/>
        <v>Hide</v>
      </c>
    </row>
    <row r="199" spans="1:6" x14ac:dyDescent="0.25">
      <c r="A199" s="8"/>
      <c r="B199" t="str">
        <f t="array" ref="B199">IFERROR(INDEX('Programming 2'!$A$221:$F$224,SMALL(IF('Programming 2'!$C$221:$C$224=1,ROW('Programming 2'!$C$221:$C$224)-220),ROW(3:3)),5),"")</f>
        <v/>
      </c>
      <c r="C199" t="str">
        <f t="array" ref="C199">IFERROR(INDEX('Programming 2'!$A$221:$F$224,SMALL(IF('Programming 2'!$C$221:$C$224=1,ROW('Programming 2'!$C$221:$C$224)-220),ROW(3:3)),6),"")</f>
        <v/>
      </c>
      <c r="F199" s="217" t="str">
        <f t="shared" si="22"/>
        <v>Hide</v>
      </c>
    </row>
    <row r="200" spans="1:6" x14ac:dyDescent="0.25">
      <c r="A200" s="8"/>
      <c r="B200" t="str">
        <f t="array" ref="B200">IFERROR(INDEX('Programming 2'!$A$221:$F$224,SMALL(IF('Programming 2'!$C$221:$C$224=1,ROW('Programming 2'!$C$221:$C$224)-220),ROW(4:4)),5),"")</f>
        <v/>
      </c>
      <c r="C200" t="str">
        <f t="array" ref="C200">IFERROR(INDEX('Programming 2'!$A$221:$F$224,SMALL(IF('Programming 2'!$C$221:$C$224=1,ROW('Programming 2'!$C$221:$C$224)-220),ROW(4:4)),6),"")</f>
        <v/>
      </c>
      <c r="F200" s="217" t="str">
        <f t="shared" si="22"/>
        <v>Hide</v>
      </c>
    </row>
    <row r="201" spans="1:6" x14ac:dyDescent="0.25">
      <c r="A201" s="462" t="s">
        <v>187</v>
      </c>
      <c r="B201" s="462"/>
      <c r="C201" s="462"/>
      <c r="F201" s="217" t="s">
        <v>456</v>
      </c>
    </row>
    <row r="202" spans="1:6" x14ac:dyDescent="0.25">
      <c r="A202" s="8"/>
      <c r="B202" t="str">
        <f t="array" ref="B202">IFERROR(INDEX('Programming 2'!$A$226:$F$232,SMALL(IF('Programming 2'!$C$226:$C$232=1,ROW('Programming 2'!$C$226:$C$232)-225),ROW(1:1)),5),"None")</f>
        <v>None</v>
      </c>
      <c r="C202" t="str">
        <f t="array" ref="C202">IFERROR(INDEX('Programming 2'!$A$226:$F$232,SMALL(IF('Programming 2'!$C$226:$C$232=1,ROW('Programming 2'!$C$226:$C$232)-225),ROW(1:1)),6),"")</f>
        <v/>
      </c>
      <c r="F202" s="217" t="str">
        <f t="shared" ref="F202:F207" si="23">IF(B202="","Hide","Show")</f>
        <v>Show</v>
      </c>
    </row>
    <row r="203" spans="1:6" x14ac:dyDescent="0.25">
      <c r="A203" s="8"/>
      <c r="B203" t="str">
        <f t="array" ref="B203">IFERROR(INDEX('Programming 2'!$A$226:$F$232,SMALL(IF('Programming 2'!$C$226:$C$232=1,ROW('Programming 2'!$C$226:$C$232)-225),ROW(2:2)),5),"")</f>
        <v/>
      </c>
      <c r="C203" t="str">
        <f t="array" ref="C203">IFERROR(INDEX('Programming 2'!$A$226:$F$232,SMALL(IF('Programming 2'!$C$226:$C$232=1,ROW('Programming 2'!$C$226:$C$232)-225),ROW(2:2)),6),"")</f>
        <v/>
      </c>
      <c r="F203" s="217" t="str">
        <f t="shared" si="23"/>
        <v>Hide</v>
      </c>
    </row>
    <row r="204" spans="1:6" x14ac:dyDescent="0.25">
      <c r="A204" s="8"/>
      <c r="B204" t="str">
        <f t="array" ref="B204">IFERROR(INDEX('Programming 2'!$A$226:$F$232,SMALL(IF('Programming 2'!$C$226:$C$232=1,ROW('Programming 2'!$C$226:$C$232)-225),ROW(3:3)),5),"")</f>
        <v/>
      </c>
      <c r="C204" t="str">
        <f t="array" ref="C204">IFERROR(INDEX('Programming 2'!$A$226:$F$232,SMALL(IF('Programming 2'!$C$226:$C$232=1,ROW('Programming 2'!$C$226:$C$232)-225),ROW(3:3)),6),"")</f>
        <v/>
      </c>
      <c r="F204" s="217" t="str">
        <f t="shared" si="23"/>
        <v>Hide</v>
      </c>
    </row>
    <row r="205" spans="1:6" x14ac:dyDescent="0.25">
      <c r="A205" s="8"/>
      <c r="B205" t="str">
        <f t="array" ref="B205">IFERROR(INDEX('Programming 2'!$A$226:$F$232,SMALL(IF('Programming 2'!$C$226:$C$232=1,ROW('Programming 2'!$C$226:$C$232)-225),ROW(4:4)),5),"")</f>
        <v/>
      </c>
      <c r="C205" t="str">
        <f t="array" ref="C205">IFERROR(INDEX('Programming 2'!$A$226:$F$232,SMALL(IF('Programming 2'!$C$226:$C$232=1,ROW('Programming 2'!$C$226:$C$232)-225),ROW(4:4)),6),"")</f>
        <v/>
      </c>
      <c r="F205" s="217" t="str">
        <f t="shared" si="23"/>
        <v>Hide</v>
      </c>
    </row>
    <row r="206" spans="1:6" x14ac:dyDescent="0.25">
      <c r="A206" s="8"/>
      <c r="B206" t="str">
        <f t="array" ref="B206">IFERROR(INDEX('Programming 2'!$A$226:$F$232,SMALL(IF('Programming 2'!$C$226:$C$232=1,ROW('Programming 2'!$C$226:$C$232)-225),ROW(5:5)),5),"")</f>
        <v/>
      </c>
      <c r="C206" t="str">
        <f t="array" ref="C206">IFERROR(INDEX('Programming 2'!$A$226:$F$232,SMALL(IF('Programming 2'!$C$226:$C$232=1,ROW('Programming 2'!$C$226:$C$232)-225),ROW(5:5)),6),"")</f>
        <v/>
      </c>
      <c r="F206" s="217" t="str">
        <f t="shared" si="23"/>
        <v>Hide</v>
      </c>
    </row>
    <row r="207" spans="1:6" x14ac:dyDescent="0.25">
      <c r="A207" s="8"/>
      <c r="B207" t="str">
        <f t="array" ref="B207">IFERROR(INDEX('Programming 2'!$A$226:$F$232,SMALL(IF('Programming 2'!$C$226:$C$232=1,ROW('Programming 2'!$C$226:$C$232)-225),ROW(6:6)),5),"")</f>
        <v/>
      </c>
      <c r="C207" t="str">
        <f t="array" ref="C207">IFERROR(INDEX('Programming 2'!$A$226:$F$232,SMALL(IF('Programming 2'!$C$226:$C$232=1,ROW('Programming 2'!$C$226:$C$232)-225),ROW(6:6)),6),"")</f>
        <v/>
      </c>
      <c r="F207" s="217" t="str">
        <f t="shared" si="23"/>
        <v>Hide</v>
      </c>
    </row>
    <row r="208" spans="1:6" x14ac:dyDescent="0.25">
      <c r="A208" s="44"/>
      <c r="B208" s="44"/>
      <c r="C208" s="44"/>
    </row>
  </sheetData>
  <autoFilter ref="F1:F207"/>
  <mergeCells count="37">
    <mergeCell ref="A17:C17"/>
    <mergeCell ref="A1:C1"/>
    <mergeCell ref="A3:C3"/>
    <mergeCell ref="A4:C4"/>
    <mergeCell ref="A5:C5"/>
    <mergeCell ref="A11:C11"/>
    <mergeCell ref="A104:C104"/>
    <mergeCell ref="A22:C22"/>
    <mergeCell ref="A23:C23"/>
    <mergeCell ref="A24:C24"/>
    <mergeCell ref="A38:C38"/>
    <mergeCell ref="A40:C40"/>
    <mergeCell ref="A53:C53"/>
    <mergeCell ref="A56:C56"/>
    <mergeCell ref="A57:C57"/>
    <mergeCell ref="A58:C58"/>
    <mergeCell ref="A67:C67"/>
    <mergeCell ref="A84:C84"/>
    <mergeCell ref="A164:C164"/>
    <mergeCell ref="A112:C112"/>
    <mergeCell ref="A113:C113"/>
    <mergeCell ref="A114:C114"/>
    <mergeCell ref="A120:C120"/>
    <mergeCell ref="A130:C130"/>
    <mergeCell ref="A134:C134"/>
    <mergeCell ref="A139:C139"/>
    <mergeCell ref="A145:C145"/>
    <mergeCell ref="A146:C146"/>
    <mergeCell ref="A147:C147"/>
    <mergeCell ref="A155:C155"/>
    <mergeCell ref="A201:C201"/>
    <mergeCell ref="A169:C169"/>
    <mergeCell ref="A182:C182"/>
    <mergeCell ref="A183:C183"/>
    <mergeCell ref="A184:C184"/>
    <mergeCell ref="A190:C190"/>
    <mergeCell ref="A196:C196"/>
  </mergeCells>
  <conditionalFormatting sqref="A6:A10">
    <cfRule type="expression" dxfId="71" priority="51">
      <formula>AND($B6&lt;&gt;"",$B6&lt;&gt;"None")</formula>
    </cfRule>
  </conditionalFormatting>
  <conditionalFormatting sqref="A12:A16">
    <cfRule type="expression" dxfId="70" priority="23">
      <formula>AND($B12&lt;&gt;"",$B12&lt;&gt;"None")</formula>
    </cfRule>
  </conditionalFormatting>
  <conditionalFormatting sqref="A18:A21">
    <cfRule type="expression" dxfId="69" priority="22">
      <formula>AND($B18&lt;&gt;"",$B18&lt;&gt;"None")</formula>
    </cfRule>
  </conditionalFormatting>
  <conditionalFormatting sqref="A25:A37">
    <cfRule type="expression" dxfId="68" priority="21">
      <formula>AND($B25&lt;&gt;"",$B25&lt;&gt;"None")</formula>
    </cfRule>
  </conditionalFormatting>
  <conditionalFormatting sqref="A39">
    <cfRule type="expression" dxfId="67" priority="20">
      <formula>AND($B39&lt;&gt;"",$B39&lt;&gt;"None")</formula>
    </cfRule>
  </conditionalFormatting>
  <conditionalFormatting sqref="A41:A52">
    <cfRule type="expression" dxfId="66" priority="19">
      <formula>AND($B41&lt;&gt;"",$B41&lt;&gt;"None")</formula>
    </cfRule>
  </conditionalFormatting>
  <conditionalFormatting sqref="A54:A55">
    <cfRule type="expression" dxfId="65" priority="18">
      <formula>AND($B54&lt;&gt;"",$B54&lt;&gt;"None")</formula>
    </cfRule>
  </conditionalFormatting>
  <conditionalFormatting sqref="A59:A66">
    <cfRule type="expression" dxfId="64" priority="17">
      <formula>AND($B59&lt;&gt;"",$B59&lt;&gt;"None")</formula>
    </cfRule>
  </conditionalFormatting>
  <conditionalFormatting sqref="A68:A83">
    <cfRule type="expression" dxfId="63" priority="16">
      <formula>AND($B68&lt;&gt;"",$B68&lt;&gt;"None")</formula>
    </cfRule>
  </conditionalFormatting>
  <conditionalFormatting sqref="A85:A103">
    <cfRule type="expression" dxfId="62" priority="15">
      <formula>AND($B85&lt;&gt;"",$B85&lt;&gt;"None")</formula>
    </cfRule>
  </conditionalFormatting>
  <conditionalFormatting sqref="A105:A111">
    <cfRule type="expression" dxfId="61" priority="14">
      <formula>AND($B105&lt;&gt;"",$B105&lt;&gt;"None")</formula>
    </cfRule>
  </conditionalFormatting>
  <conditionalFormatting sqref="A115:A119">
    <cfRule type="expression" dxfId="60" priority="13">
      <formula>AND($B115&lt;&gt;"",$B115&lt;&gt;"None")</formula>
    </cfRule>
  </conditionalFormatting>
  <conditionalFormatting sqref="A121:A129">
    <cfRule type="expression" dxfId="59" priority="12">
      <formula>AND($B121&lt;&gt;"",$B121&lt;&gt;"None")</formula>
    </cfRule>
  </conditionalFormatting>
  <conditionalFormatting sqref="A131:A133">
    <cfRule type="expression" dxfId="58" priority="11">
      <formula>AND($B131&lt;&gt;"",$B131&lt;&gt;"None")</formula>
    </cfRule>
  </conditionalFormatting>
  <conditionalFormatting sqref="A135:A138">
    <cfRule type="expression" dxfId="57" priority="10">
      <formula>AND($B135&lt;&gt;"",$B135&lt;&gt;"None")</formula>
    </cfRule>
  </conditionalFormatting>
  <conditionalFormatting sqref="A140:A144">
    <cfRule type="expression" dxfId="56" priority="9">
      <formula>AND($B140&lt;&gt;"",$B140&lt;&gt;"None")</formula>
    </cfRule>
  </conditionalFormatting>
  <conditionalFormatting sqref="A148:A154">
    <cfRule type="expression" dxfId="55" priority="8">
      <formula>AND($B148&lt;&gt;"",$B148&lt;&gt;"None")</formula>
    </cfRule>
  </conditionalFormatting>
  <conditionalFormatting sqref="A156:A163">
    <cfRule type="expression" dxfId="54" priority="7">
      <formula>AND($B156&lt;&gt;"",$B156&lt;&gt;"None")</formula>
    </cfRule>
  </conditionalFormatting>
  <conditionalFormatting sqref="A165:A168">
    <cfRule type="expression" dxfId="53" priority="6">
      <formula>AND($B165&lt;&gt;"",$B165&lt;&gt;"None")</formula>
    </cfRule>
  </conditionalFormatting>
  <conditionalFormatting sqref="A170:A181">
    <cfRule type="expression" dxfId="52" priority="5">
      <formula>AND($B170&lt;&gt;"",$B170&lt;&gt;"None")</formula>
    </cfRule>
  </conditionalFormatting>
  <conditionalFormatting sqref="A185:A189">
    <cfRule type="expression" dxfId="51" priority="4">
      <formula>AND($B185&lt;&gt;"",$B185&lt;&gt;"None")</formula>
    </cfRule>
  </conditionalFormatting>
  <conditionalFormatting sqref="A191:A195">
    <cfRule type="expression" dxfId="50" priority="3">
      <formula>AND($B191&lt;&gt;"",$B191&lt;&gt;"None")</formula>
    </cfRule>
  </conditionalFormatting>
  <conditionalFormatting sqref="A197:A200">
    <cfRule type="expression" dxfId="49" priority="2">
      <formula>AND($B197&lt;&gt;"",$B197&lt;&gt;"None")</formula>
    </cfRule>
  </conditionalFormatting>
  <conditionalFormatting sqref="A202:A207">
    <cfRule type="expression" dxfId="48" priority="1">
      <formula>AND($B202&lt;&gt;"",$B202&lt;&gt;"None")</formula>
    </cfRule>
  </conditionalFormatting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F208"/>
  <sheetViews>
    <sheetView workbookViewId="0">
      <selection sqref="A1:C1"/>
    </sheetView>
  </sheetViews>
  <sheetFormatPr defaultRowHeight="15" x14ac:dyDescent="0.25"/>
  <cols>
    <col min="1" max="1" width="1.5703125" customWidth="1"/>
    <col min="3" max="3" width="113.7109375" customWidth="1"/>
    <col min="6" max="6" width="11.85546875" style="217" customWidth="1"/>
  </cols>
  <sheetData>
    <row r="1" spans="1:6" ht="23.25" customHeight="1" x14ac:dyDescent="0.4">
      <c r="A1" s="465" t="s">
        <v>282</v>
      </c>
      <c r="B1" s="466"/>
      <c r="C1" s="466"/>
      <c r="F1" s="216" t="s">
        <v>455</v>
      </c>
    </row>
    <row r="2" spans="1:6" ht="18" customHeight="1" x14ac:dyDescent="0.35">
      <c r="A2" s="250"/>
      <c r="B2" s="251" t="str">
        <f>CONCATENATE("Total = ",IF('Programming 1'!$E$9&lt;&gt;0,TEXT('Programming 1'!$E$9,"###"),"0"))</f>
        <v>Total = 0</v>
      </c>
      <c r="C2" s="251"/>
      <c r="F2" s="217" t="s">
        <v>456</v>
      </c>
    </row>
    <row r="3" spans="1:6" ht="23.25" customHeight="1" x14ac:dyDescent="0.3">
      <c r="A3" s="456" t="s">
        <v>8</v>
      </c>
      <c r="B3" s="457"/>
      <c r="C3" s="457"/>
      <c r="F3" s="217" t="s">
        <v>456</v>
      </c>
    </row>
    <row r="4" spans="1:6" ht="20.25" customHeight="1" x14ac:dyDescent="0.25">
      <c r="A4" s="454" t="s">
        <v>9</v>
      </c>
      <c r="B4" s="455"/>
      <c r="C4" s="455"/>
      <c r="F4" s="217" t="s">
        <v>456</v>
      </c>
    </row>
    <row r="5" spans="1:6" x14ac:dyDescent="0.25">
      <c r="A5" s="458" t="s">
        <v>140</v>
      </c>
      <c r="B5" s="459"/>
      <c r="C5" s="459"/>
      <c r="F5" s="217" t="s">
        <v>456</v>
      </c>
    </row>
    <row r="6" spans="1:6" x14ac:dyDescent="0.25">
      <c r="A6" s="8"/>
      <c r="B6" s="222" t="str">
        <f t="array" ref="B6">IFERROR(INDEX('Programming 2'!$A$3:$F$7,SMALL(IF('Programming 2'!$B$3:$B$7=1,ROW('Programming 2'!$B$3:$B$7)-2),ROW(1:1)),5),"None")</f>
        <v>None</v>
      </c>
      <c r="C6" s="222" t="str">
        <f t="array" ref="C6">IFERROR(INDEX('Programming 2'!$A$3:$F$7,SMALL(IF('Programming 2'!$B$3:$B$7=1,ROW('Programming 2'!$B$3:$B$7)-2),ROW(1:1)),6),"")</f>
        <v/>
      </c>
      <c r="F6" s="217" t="str">
        <f t="shared" ref="F6:F10" si="0">IF(B6="","Hide","Show")</f>
        <v>Show</v>
      </c>
    </row>
    <row r="7" spans="1:6" x14ac:dyDescent="0.25">
      <c r="A7" s="8"/>
      <c r="B7" s="222" t="str">
        <f t="array" ref="B7">IFERROR(INDEX('Programming 2'!$A$3:$F$7,SMALL(IF('Programming 2'!$B$3:$B$7=1,ROW('Programming 2'!$B$3:$B$7)-2),ROW(2:2)),5),"")</f>
        <v/>
      </c>
      <c r="C7" s="222" t="str">
        <f t="array" ref="C7">IFERROR(INDEX('Programming 2'!$A$3:$F$7,SMALL(IF('Programming 2'!$B$3:$B$7=1,ROW('Programming 2'!$B$3:$B$7)-2),ROW(2:2)),6),"")</f>
        <v/>
      </c>
      <c r="F7" s="217" t="str">
        <f t="shared" si="0"/>
        <v>Hide</v>
      </c>
    </row>
    <row r="8" spans="1:6" x14ac:dyDescent="0.25">
      <c r="A8" s="8"/>
      <c r="B8" s="222" t="str">
        <f t="array" ref="B8">IFERROR(INDEX('Programming 2'!$A$3:$F$7,SMALL(IF('Programming 2'!$B$3:$B$7=1,ROW('Programming 2'!$B$3:$B$7)-2),ROW(3:3)),5),"")</f>
        <v/>
      </c>
      <c r="C8" s="222" t="str">
        <f t="array" ref="C8">IFERROR(INDEX('Programming 2'!$A$3:$F$7,SMALL(IF('Programming 2'!$B$3:$B$7=1,ROW('Programming 2'!$B$3:$B$7)-2),ROW(3:3)),6),"")</f>
        <v/>
      </c>
      <c r="F8" s="217" t="str">
        <f t="shared" si="0"/>
        <v>Hide</v>
      </c>
    </row>
    <row r="9" spans="1:6" x14ac:dyDescent="0.25">
      <c r="A9" s="8"/>
      <c r="B9" s="222" t="str">
        <f t="array" ref="B9">IFERROR(INDEX('Programming 2'!$A$3:$F$7,SMALL(IF('Programming 2'!$B$3:$B$7=1,ROW('Programming 2'!$B$3:$B$7)-2),ROW(4:4)),5),"")</f>
        <v/>
      </c>
      <c r="C9" s="222" t="str">
        <f t="array" ref="C9">IFERROR(INDEX('Programming 2'!$A$3:$F$7,SMALL(IF('Programming 2'!$B$3:$B$7=1,ROW('Programming 2'!$B$3:$B$7)-2),ROW(4:4)),6),"")</f>
        <v/>
      </c>
      <c r="F9" s="217" t="str">
        <f t="shared" si="0"/>
        <v>Hide</v>
      </c>
    </row>
    <row r="10" spans="1:6" x14ac:dyDescent="0.25">
      <c r="A10" s="8"/>
      <c r="B10" s="222" t="str">
        <f t="array" ref="B10">IFERROR(INDEX('Programming 2'!$A$3:$F$7,SMALL(IF('Programming 2'!$B$3:$B$7=1,ROW('Programming 2'!$B$3:$B$7)-2),ROW(5:5)),5),"")</f>
        <v/>
      </c>
      <c r="C10" s="222" t="str">
        <f t="array" ref="C10">IFERROR(INDEX('Programming 2'!$A$3:$F$7,SMALL(IF('Programming 2'!$B$3:$B$7=1,ROW('Programming 2'!$B$3:$B$7)-2),ROW(5:5)),6),"")</f>
        <v/>
      </c>
      <c r="F10" s="217" t="str">
        <f t="shared" si="0"/>
        <v>Hide</v>
      </c>
    </row>
    <row r="11" spans="1:6" x14ac:dyDescent="0.25">
      <c r="A11" s="458" t="s">
        <v>141</v>
      </c>
      <c r="B11" s="459"/>
      <c r="C11" s="459"/>
      <c r="F11" s="217" t="s">
        <v>456</v>
      </c>
    </row>
    <row r="12" spans="1:6" ht="15.75" x14ac:dyDescent="0.25">
      <c r="A12" s="8"/>
      <c r="B12" s="220" t="str">
        <f t="array" ref="B12">IFERROR(INDEX('Programming 2'!$A$10:$F$14,SMALL(IF('Programming 2'!$B$10:$B$14=1,ROW('Programming 2'!$B$10:$B$14)-9),ROW(1:1)),5),"None")</f>
        <v>None</v>
      </c>
      <c r="C12" s="220" t="str">
        <f t="array" ref="C12">IFERROR(INDEX('Programming 2'!$A$10:$F$14,SMALL(IF('Programming 2'!$B$10:$B$14=1,ROW('Programming 2'!$B$10:$B$14)-9),ROW(1:1)),6),"")</f>
        <v/>
      </c>
      <c r="F12" s="217" t="str">
        <f t="shared" ref="F12:F16" si="1">IF(B12="","Hide","Show")</f>
        <v>Show</v>
      </c>
    </row>
    <row r="13" spans="1:6" ht="15.75" x14ac:dyDescent="0.25">
      <c r="A13" s="8"/>
      <c r="B13" s="220" t="str">
        <f t="array" ref="B13">IFERROR(INDEX('Programming 2'!$A$10:$F$14,SMALL(IF('Programming 2'!$B$10:$B$14=1,ROW('Programming 2'!$B$10:$B$14)-9),ROW(2:2)),5),"")</f>
        <v/>
      </c>
      <c r="C13" s="220" t="str">
        <f t="array" ref="C13">IFERROR(INDEX('Programming 2'!$A$10:$F$14,SMALL(IF('Programming 2'!$B$10:$B$14=1,ROW('Programming 2'!$B$10:$B$14)-9),ROW(2:2)),6),"")</f>
        <v/>
      </c>
      <c r="F13" s="217" t="str">
        <f t="shared" si="1"/>
        <v>Hide</v>
      </c>
    </row>
    <row r="14" spans="1:6" ht="15.75" x14ac:dyDescent="0.25">
      <c r="A14" s="8"/>
      <c r="B14" s="220" t="str">
        <f t="array" ref="B14">IFERROR(INDEX('Programming 2'!$A$10:$F$14,SMALL(IF('Programming 2'!$B$10:$B$14=1,ROW('Programming 2'!$B$10:$B$14)-9),ROW(3:3)),5),"")</f>
        <v/>
      </c>
      <c r="C14" s="220" t="str">
        <f t="array" ref="C14">IFERROR(INDEX('Programming 2'!$A$10:$F$14,SMALL(IF('Programming 2'!$B$10:$B$14=1,ROW('Programming 2'!$B$10:$B$14)-9),ROW(3:3)),6),"")</f>
        <v/>
      </c>
      <c r="F14" s="217" t="str">
        <f t="shared" si="1"/>
        <v>Hide</v>
      </c>
    </row>
    <row r="15" spans="1:6" ht="15.75" x14ac:dyDescent="0.25">
      <c r="A15" s="8"/>
      <c r="B15" s="220" t="str">
        <f t="array" ref="B15">IFERROR(INDEX('Programming 2'!$A$10:$F$14,SMALL(IF('Programming 2'!$B$10:$B$14=1,ROW('Programming 2'!$B$10:$B$14)-9),ROW(4:4)),5),"")</f>
        <v/>
      </c>
      <c r="C15" s="220" t="str">
        <f t="array" ref="C15">IFERROR(INDEX('Programming 2'!$A$10:$F$14,SMALL(IF('Programming 2'!$B$10:$B$14=1,ROW('Programming 2'!$B$10:$B$14)-9),ROW(4:4)),6),"")</f>
        <v/>
      </c>
      <c r="F15" s="217" t="str">
        <f t="shared" si="1"/>
        <v>Hide</v>
      </c>
    </row>
    <row r="16" spans="1:6" ht="15.75" x14ac:dyDescent="0.25">
      <c r="A16" s="8"/>
      <c r="B16" s="220" t="str">
        <f t="array" ref="B16">IFERROR(INDEX('Programming 2'!$A$10:$F$14,SMALL(IF('Programming 2'!$B$10:$B$14=1,ROW('Programming 2'!$B$10:$B$14)-9),ROW(5:5)),5),"")</f>
        <v/>
      </c>
      <c r="C16" s="220" t="str">
        <f t="array" ref="C16">IFERROR(INDEX('Programming 2'!$A$10:$F$14,SMALL(IF('Programming 2'!$B$10:$B$14=1,ROW('Programming 2'!$B$10:$B$14)-9),ROW(5:5)),6),"")</f>
        <v/>
      </c>
      <c r="F16" s="217" t="str">
        <f t="shared" si="1"/>
        <v>Hide</v>
      </c>
    </row>
    <row r="17" spans="1:6" x14ac:dyDescent="0.25">
      <c r="A17" s="458" t="s">
        <v>150</v>
      </c>
      <c r="B17" s="459"/>
      <c r="C17" s="459"/>
      <c r="F17" s="217" t="s">
        <v>456</v>
      </c>
    </row>
    <row r="18" spans="1:6" x14ac:dyDescent="0.25">
      <c r="A18" s="8"/>
      <c r="B18" s="222" t="str">
        <f t="array" ref="B18">IFERROR(INDEX('Programming 2'!$A$17:$F$20,SMALL(IF('Programming 2'!$B$17:$B$20=1,ROW('Programming 2'!$B$17:$B$20)-16),ROW(1:1)),5),"None")</f>
        <v>None</v>
      </c>
      <c r="C18" s="222" t="str">
        <f t="array" ref="C18">IFERROR(INDEX('Programming 2'!$A$17:$F$20,SMALL(IF('Programming 2'!$B$17:$B$20=1,ROW('Programming 2'!$B$17:$B$20)-16),ROW(1:1)),6),"")</f>
        <v/>
      </c>
      <c r="F18" s="217" t="str">
        <f t="shared" ref="F18:F21" si="2">IF(B18="","Hide","Show")</f>
        <v>Show</v>
      </c>
    </row>
    <row r="19" spans="1:6" x14ac:dyDescent="0.25">
      <c r="A19" s="8"/>
      <c r="B19" s="222" t="str">
        <f t="array" ref="B19">IFERROR(INDEX('Programming 2'!$A$17:$F$20,SMALL(IF('Programming 2'!$B$17:$B$20=1,ROW('Programming 2'!$B$17:$B$20)-16),ROW(2:2)),5),"")</f>
        <v/>
      </c>
      <c r="C19" s="222" t="str">
        <f t="array" ref="C19">IFERROR(INDEX('Programming 2'!$A$17:$F$20,SMALL(IF('Programming 2'!$B$17:$B$20=1,ROW('Programming 2'!$B$17:$B$20)-16),ROW(2:2)),6),"")</f>
        <v/>
      </c>
      <c r="F19" s="217" t="str">
        <f t="shared" si="2"/>
        <v>Hide</v>
      </c>
    </row>
    <row r="20" spans="1:6" x14ac:dyDescent="0.25">
      <c r="A20" s="8"/>
      <c r="B20" s="222" t="str">
        <f t="array" ref="B20">IFERROR(INDEX('Programming 2'!$A$17:$F$20,SMALL(IF('Programming 2'!$B$17:$B$20=1,ROW('Programming 2'!$B$17:$B$20)-16),ROW(3:3)),5),"")</f>
        <v/>
      </c>
      <c r="C20" s="222" t="str">
        <f t="array" ref="C20">IFERROR(INDEX('Programming 2'!$A$17:$F$20,SMALL(IF('Programming 2'!$B$17:$B$20=1,ROW('Programming 2'!$B$17:$B$20)-16),ROW(3:3)),6),"")</f>
        <v/>
      </c>
      <c r="F20" s="217" t="str">
        <f t="shared" si="2"/>
        <v>Hide</v>
      </c>
    </row>
    <row r="21" spans="1:6" x14ac:dyDescent="0.25">
      <c r="A21" s="8"/>
      <c r="B21" s="222" t="str">
        <f t="array" ref="B21">IFERROR(INDEX('Programming 2'!$A$17:$F$20,SMALL(IF('Programming 2'!$B$17:$B$20=1,ROW('Programming 2'!$B$17:$B$20)-16),ROW(4:4)),5),"")</f>
        <v/>
      </c>
      <c r="C21" s="222" t="str">
        <f t="array" ref="C21">IFERROR(INDEX('Programming 2'!$A$17:$F$20,SMALL(IF('Programming 2'!$B$17:$B$20=1,ROW('Programming 2'!$B$17:$B$20)-16),ROW(4:4)),6),"")</f>
        <v/>
      </c>
      <c r="F21" s="217" t="str">
        <f t="shared" si="2"/>
        <v>Hide</v>
      </c>
    </row>
    <row r="22" spans="1:6" ht="21" customHeight="1" x14ac:dyDescent="0.3">
      <c r="A22" s="456" t="s">
        <v>453</v>
      </c>
      <c r="B22" s="457"/>
      <c r="C22" s="457"/>
      <c r="F22" s="217" t="s">
        <v>456</v>
      </c>
    </row>
    <row r="23" spans="1:6" ht="17.25" customHeight="1" x14ac:dyDescent="0.25">
      <c r="A23" s="454" t="s">
        <v>21</v>
      </c>
      <c r="B23" s="455"/>
      <c r="C23" s="455"/>
      <c r="F23" s="217" t="s">
        <v>456</v>
      </c>
    </row>
    <row r="24" spans="1:6" x14ac:dyDescent="0.25">
      <c r="A24" s="458" t="s">
        <v>139</v>
      </c>
      <c r="B24" s="459"/>
      <c r="C24" s="459"/>
      <c r="F24" s="217" t="s">
        <v>456</v>
      </c>
    </row>
    <row r="25" spans="1:6" x14ac:dyDescent="0.25">
      <c r="A25" s="8"/>
      <c r="B25" s="222" t="str">
        <f t="array" ref="B25">IFERROR(INDEX('Programming 2'!$A$24:$F$39,SMALL(IF('Programming 2'!$B$24:$B$39=1,ROW('Programming 2'!$B$24:$B$39)-23),ROW(1:1)),5),"None")</f>
        <v>None</v>
      </c>
      <c r="C25" s="222" t="str">
        <f t="array" ref="C25">IFERROR(INDEX('Programming 2'!$A$24:$F$39,SMALL(IF('Programming 2'!$B$24:$B$39=1,ROW('Programming 2'!$B$24:$B$39)-23),ROW(1:1)),6),"")</f>
        <v/>
      </c>
      <c r="F25" s="217" t="str">
        <f t="shared" ref="F25:F37" si="3">IF(B25="","Hide","Show")</f>
        <v>Show</v>
      </c>
    </row>
    <row r="26" spans="1:6" x14ac:dyDescent="0.25">
      <c r="A26" s="8"/>
      <c r="B26" s="222" t="str">
        <f t="array" ref="B26">IFERROR(INDEX('Programming 2'!$A$24:$F$39,SMALL(IF('Programming 2'!$B$24:$B$39=1,ROW('Programming 2'!$B$24:$B$39)-23),ROW(2:2)),5),"")</f>
        <v/>
      </c>
      <c r="C26" s="222" t="str">
        <f t="array" ref="C26">IFERROR(INDEX('Programming 2'!$A$24:$F$39,SMALL(IF('Programming 2'!$B$24:$B$39=1,ROW('Programming 2'!$B$24:$B$39)-23),ROW(2:2)),6),"")</f>
        <v/>
      </c>
      <c r="F26" s="217" t="str">
        <f t="shared" si="3"/>
        <v>Hide</v>
      </c>
    </row>
    <row r="27" spans="1:6" x14ac:dyDescent="0.25">
      <c r="A27" s="8"/>
      <c r="B27" s="222" t="str">
        <f t="array" ref="B27">IFERROR(INDEX('Programming 2'!$A$24:$F$39,SMALL(IF('Programming 2'!$B$24:$B$39=1,ROW('Programming 2'!$B$24:$B$39)-23),ROW(3:3)),5),"")</f>
        <v/>
      </c>
      <c r="C27" s="222" t="str">
        <f t="array" ref="C27">IFERROR(INDEX('Programming 2'!$A$24:$F$39,SMALL(IF('Programming 2'!$B$24:$B$39=1,ROW('Programming 2'!$B$24:$B$39)-23),ROW(3:3)),6),"")</f>
        <v/>
      </c>
      <c r="F27" s="217" t="str">
        <f t="shared" si="3"/>
        <v>Hide</v>
      </c>
    </row>
    <row r="28" spans="1:6" x14ac:dyDescent="0.25">
      <c r="A28" s="8"/>
      <c r="B28" s="222" t="str">
        <f t="array" ref="B28">IFERROR(INDEX('Programming 2'!$A$24:$F$39,SMALL(IF('Programming 2'!$B$24:$B$39=1,ROW('Programming 2'!$B$24:$B$39)-23),ROW(4:4)),5),"")</f>
        <v/>
      </c>
      <c r="C28" s="222" t="str">
        <f t="array" ref="C28">IFERROR(INDEX('Programming 2'!$A$24:$F$39,SMALL(IF('Programming 2'!$B$24:$B$39=1,ROW('Programming 2'!$B$24:$B$39)-23),ROW(4:4)),6),"")</f>
        <v/>
      </c>
      <c r="F28" s="217" t="str">
        <f t="shared" si="3"/>
        <v>Hide</v>
      </c>
    </row>
    <row r="29" spans="1:6" x14ac:dyDescent="0.25">
      <c r="A29" s="8"/>
      <c r="B29" s="222" t="str">
        <f t="array" ref="B29">IFERROR(INDEX('Programming 2'!$A$24:$F$39,SMALL(IF('Programming 2'!$B$24:$B$39=1,ROW('Programming 2'!$B$24:$B$39)-23),ROW(5:5)),5),"")</f>
        <v/>
      </c>
      <c r="C29" s="222" t="str">
        <f t="array" ref="C29">IFERROR(INDEX('Programming 2'!$A$24:$F$39,SMALL(IF('Programming 2'!$B$24:$B$39=1,ROW('Programming 2'!$B$24:$B$39)-23),ROW(5:5)),6),"")</f>
        <v/>
      </c>
      <c r="F29" s="217" t="str">
        <f t="shared" si="3"/>
        <v>Hide</v>
      </c>
    </row>
    <row r="30" spans="1:6" x14ac:dyDescent="0.25">
      <c r="A30" s="8"/>
      <c r="B30" s="222" t="str">
        <f t="array" ref="B30">IFERROR(INDEX('Programming 2'!$A$24:$F$39,SMALL(IF('Programming 2'!$B$24:$B$39=1,ROW('Programming 2'!$B$24:$B$39)-23),ROW(6:6)),5),"")</f>
        <v/>
      </c>
      <c r="C30" s="222" t="str">
        <f t="array" ref="C30">IFERROR(INDEX('Programming 2'!$A$24:$F$39,SMALL(IF('Programming 2'!$B$24:$B$39=1,ROW('Programming 2'!$B$24:$B$39)-23),ROW(6:6)),6),"")</f>
        <v/>
      </c>
      <c r="F30" s="217" t="str">
        <f t="shared" si="3"/>
        <v>Hide</v>
      </c>
    </row>
    <row r="31" spans="1:6" x14ac:dyDescent="0.25">
      <c r="A31" s="8"/>
      <c r="B31" s="222" t="str">
        <f t="array" ref="B31">IFERROR(INDEX('Programming 2'!$A$24:$F$39,SMALL(IF('Programming 2'!$B$24:$B$39=1,ROW('Programming 2'!$B$24:$B$39)-23),ROW(7:7)),5),"")</f>
        <v/>
      </c>
      <c r="C31" s="222" t="str">
        <f t="array" ref="C31">IFERROR(INDEX('Programming 2'!$A$24:$F$39,SMALL(IF('Programming 2'!$B$24:$B$39=1,ROW('Programming 2'!$B$24:$B$39)-23),ROW(7:7)),6),"")</f>
        <v/>
      </c>
      <c r="F31" s="217" t="str">
        <f t="shared" si="3"/>
        <v>Hide</v>
      </c>
    </row>
    <row r="32" spans="1:6" x14ac:dyDescent="0.25">
      <c r="A32" s="8"/>
      <c r="B32" s="222" t="str">
        <f t="array" ref="B32">IFERROR(INDEX('Programming 2'!$A$24:$F$39,SMALL(IF('Programming 2'!$B$24:$B$39=1,ROW('Programming 2'!$B$24:$B$39)-23),ROW(8:8)),5),"")</f>
        <v/>
      </c>
      <c r="C32" s="222" t="str">
        <f t="array" ref="C32">IFERROR(INDEX('Programming 2'!$A$24:$F$39,SMALL(IF('Programming 2'!$B$24:$B$39=1,ROW('Programming 2'!$B$24:$B$39)-23),ROW(8:8)),6),"")</f>
        <v/>
      </c>
      <c r="F32" s="217" t="str">
        <f t="shared" si="3"/>
        <v>Hide</v>
      </c>
    </row>
    <row r="33" spans="1:6" x14ac:dyDescent="0.25">
      <c r="A33" s="8"/>
      <c r="B33" s="222" t="str">
        <f t="array" ref="B33">IFERROR(INDEX('Programming 2'!$A$24:$F$39,SMALL(IF('Programming 2'!$B$24:$B$39=1,ROW('Programming 2'!$B$24:$B$39)-23),ROW(9:9)),5),"")</f>
        <v/>
      </c>
      <c r="C33" s="222" t="str">
        <f t="array" ref="C33">IFERROR(INDEX('Programming 2'!$A$24:$F$39,SMALL(IF('Programming 2'!$B$24:$B$39=1,ROW('Programming 2'!$B$24:$B$39)-23),ROW(9:9)),6),"")</f>
        <v/>
      </c>
      <c r="F33" s="217" t="str">
        <f t="shared" si="3"/>
        <v>Hide</v>
      </c>
    </row>
    <row r="34" spans="1:6" x14ac:dyDescent="0.25">
      <c r="A34" s="8"/>
      <c r="B34" s="222" t="str">
        <f t="array" ref="B34">IFERROR(INDEX('Programming 2'!$A$24:$F$39,SMALL(IF('Programming 2'!$B$24:$B$39=1,ROW('Programming 2'!$B$24:$B$39)-23),ROW(10:10)),5),"")</f>
        <v/>
      </c>
      <c r="C34" s="222" t="str">
        <f t="array" ref="C34">IFERROR(INDEX('Programming 2'!$A$24:$F$39,SMALL(IF('Programming 2'!$B$24:$B$39=1,ROW('Programming 2'!$B$24:$B$39)-23),ROW(10:10)),6),"")</f>
        <v/>
      </c>
      <c r="F34" s="217" t="str">
        <f t="shared" si="3"/>
        <v>Hide</v>
      </c>
    </row>
    <row r="35" spans="1:6" x14ac:dyDescent="0.25">
      <c r="A35" s="8"/>
      <c r="B35" s="222" t="str">
        <f t="array" ref="B35">IFERROR(INDEX('Programming 2'!$A$24:$F$39,SMALL(IF('Programming 2'!$B$24:$B$39=1,ROW('Programming 2'!$B$24:$B$39)-23),ROW(11:11)),5),"")</f>
        <v/>
      </c>
      <c r="C35" s="222" t="str">
        <f t="array" ref="C35">IFERROR(INDEX('Programming 2'!$A$24:$F$39,SMALL(IF('Programming 2'!$B$24:$B$39=1,ROW('Programming 2'!$B$24:$B$39)-23),ROW(11:11)),6),"")</f>
        <v/>
      </c>
      <c r="F35" s="217" t="str">
        <f t="shared" si="3"/>
        <v>Hide</v>
      </c>
    </row>
    <row r="36" spans="1:6" x14ac:dyDescent="0.25">
      <c r="A36" s="8"/>
      <c r="B36" s="222" t="str">
        <f t="array" ref="B36">IFERROR(INDEX('Programming 2'!$A$24:$F$39,SMALL(IF('Programming 2'!$B$24:$B$39=1,ROW('Programming 2'!$B$24:$B$39)-23),ROW(12:12)),5),"")</f>
        <v/>
      </c>
      <c r="C36" s="222" t="str">
        <f t="array" ref="C36">IFERROR(INDEX('Programming 2'!$A$24:$F$39,SMALL(IF('Programming 2'!$B$24:$B$39=1,ROW('Programming 2'!$B$24:$B$39)-23),ROW(12:12)),6),"")</f>
        <v/>
      </c>
      <c r="F36" s="217" t="str">
        <f t="shared" si="3"/>
        <v>Hide</v>
      </c>
    </row>
    <row r="37" spans="1:6" x14ac:dyDescent="0.25">
      <c r="A37" s="8"/>
      <c r="B37" s="222" t="str">
        <f t="array" ref="B37">IFERROR(INDEX('Programming 2'!$A$24:$F$39,SMALL(IF('Programming 2'!$B$24:$B$39=1,ROW('Programming 2'!$B$24:$B$39)-23),ROW(13:13)),5),"")</f>
        <v/>
      </c>
      <c r="C37" s="222" t="str">
        <f t="array" ref="C37">IFERROR(INDEX('Programming 2'!$A$24:$F$39,SMALL(IF('Programming 2'!$B$24:$B$39=1,ROW('Programming 2'!$B$24:$B$39)-23),ROW(13:13)),6),"")</f>
        <v/>
      </c>
      <c r="F37" s="217" t="str">
        <f t="shared" si="3"/>
        <v>Hide</v>
      </c>
    </row>
    <row r="38" spans="1:6" x14ac:dyDescent="0.25">
      <c r="A38" s="460" t="s">
        <v>138</v>
      </c>
      <c r="B38" s="461"/>
      <c r="C38" s="461"/>
      <c r="F38" s="217" t="s">
        <v>456</v>
      </c>
    </row>
    <row r="39" spans="1:6" x14ac:dyDescent="0.25">
      <c r="A39" s="8"/>
      <c r="B39" s="222" t="str">
        <f t="array" ref="B39">IFERROR(INDEX('Programming 2'!$A$40:$F$41,SMALL(IF('Programming 2'!$B$40:$B$41=1,ROW('Programming 2'!$B$40:$B$41)-39),ROW(1:1)),5),"None")</f>
        <v>None</v>
      </c>
      <c r="C39" s="222" t="str">
        <f t="array" ref="C39">IFERROR(INDEX('Programming 2'!$A$40:$F$41,SMALL(IF('Programming 2'!$B$40:$B$41=1,ROW('Programming 2'!$B$40:$B$41)-39),ROW(1:1)),6),"")</f>
        <v/>
      </c>
      <c r="F39" s="217" t="str">
        <f t="shared" ref="F39" si="4">IF(B39="","Hide","Show")</f>
        <v>Show</v>
      </c>
    </row>
    <row r="40" spans="1:6" x14ac:dyDescent="0.25">
      <c r="A40" s="460" t="s">
        <v>137</v>
      </c>
      <c r="B40" s="461"/>
      <c r="C40" s="461"/>
      <c r="F40" s="217" t="s">
        <v>456</v>
      </c>
    </row>
    <row r="41" spans="1:6" x14ac:dyDescent="0.25">
      <c r="A41" s="8"/>
      <c r="B41" s="222" t="str">
        <f t="array" ref="B41">IFERROR(INDEX('Programming 2'!$A$42:$F$58,SMALL(IF('Programming 2'!$B$42:$B$58=1,ROW('Programming 2'!$B$42:$B$58)-41),ROW(1:1)),5),"None")</f>
        <v>None</v>
      </c>
      <c r="C41" s="222" t="str">
        <f t="array" ref="C41">IFERROR(INDEX('Programming 2'!$A$42:$F$58,SMALL(IF('Programming 2'!$B$42:$B$58=1,ROW('Programming 2'!$B$42:$B$58)-41),ROW(1:1)),6),"")</f>
        <v/>
      </c>
      <c r="F41" s="217" t="str">
        <f t="shared" ref="F41:F52" si="5">IF(B41="","Hide","Show")</f>
        <v>Show</v>
      </c>
    </row>
    <row r="42" spans="1:6" x14ac:dyDescent="0.25">
      <c r="A42" s="8"/>
      <c r="B42" s="222" t="str">
        <f t="array" ref="B42">IFERROR(INDEX('Programming 2'!$A$42:$F$58,SMALL(IF('Programming 2'!$B$42:$B$58=1,ROW('Programming 2'!$B$42:$B$58)-41),ROW(2:2)),5),"")</f>
        <v/>
      </c>
      <c r="C42" s="222" t="str">
        <f t="array" ref="C42">IFERROR(INDEX('Programming 2'!$A$42:$F$58,SMALL(IF('Programming 2'!$B$42:$B$58=1,ROW('Programming 2'!$B$42:$B$58)-41),ROW(2:2)),6),"")</f>
        <v/>
      </c>
      <c r="F42" s="217" t="str">
        <f t="shared" si="5"/>
        <v>Hide</v>
      </c>
    </row>
    <row r="43" spans="1:6" x14ac:dyDescent="0.25">
      <c r="A43" s="8"/>
      <c r="B43" s="222" t="str">
        <f t="array" ref="B43">IFERROR(INDEX('Programming 2'!$A$42:$F$58,SMALL(IF('Programming 2'!$B$42:$B$58=1,ROW('Programming 2'!$B$42:$B$58)-41),ROW(3:3)),5),"")</f>
        <v/>
      </c>
      <c r="C43" s="222" t="str">
        <f t="array" ref="C43">IFERROR(INDEX('Programming 2'!$A$42:$F$58,SMALL(IF('Programming 2'!$B$42:$B$58=1,ROW('Programming 2'!$B$42:$B$58)-41),ROW(3:3)),6),"")</f>
        <v/>
      </c>
      <c r="F43" s="217" t="str">
        <f t="shared" si="5"/>
        <v>Hide</v>
      </c>
    </row>
    <row r="44" spans="1:6" x14ac:dyDescent="0.25">
      <c r="A44" s="8"/>
      <c r="B44" s="222" t="str">
        <f t="array" ref="B44">IFERROR(INDEX('Programming 2'!$A$42:$F$58,SMALL(IF('Programming 2'!$B$42:$B$58=1,ROW('Programming 2'!$B$42:$B$58)-41),ROW(4:4)),5),"")</f>
        <v/>
      </c>
      <c r="C44" s="222" t="str">
        <f t="array" ref="C44">IFERROR(INDEX('Programming 2'!$A$42:$F$58,SMALL(IF('Programming 2'!$B$42:$B$58=1,ROW('Programming 2'!$B$42:$B$58)-41),ROW(4:4)),6),"")</f>
        <v/>
      </c>
      <c r="F44" s="217" t="str">
        <f t="shared" si="5"/>
        <v>Hide</v>
      </c>
    </row>
    <row r="45" spans="1:6" x14ac:dyDescent="0.25">
      <c r="A45" s="8"/>
      <c r="B45" s="222" t="str">
        <f t="array" ref="B45">IFERROR(INDEX('Programming 2'!$A$42:$F$58,SMALL(IF('Programming 2'!$B$42:$B$58=1,ROW('Programming 2'!$B$42:$B$58)-41),ROW(5:5)),5),"")</f>
        <v/>
      </c>
      <c r="C45" s="222" t="str">
        <f t="array" ref="C45">IFERROR(INDEX('Programming 2'!$A$42:$F$58,SMALL(IF('Programming 2'!$B$42:$B$58=1,ROW('Programming 2'!$B$42:$B$58)-41),ROW(5:5)),6),"")</f>
        <v/>
      </c>
      <c r="F45" s="217" t="str">
        <f t="shared" si="5"/>
        <v>Hide</v>
      </c>
    </row>
    <row r="46" spans="1:6" x14ac:dyDescent="0.25">
      <c r="A46" s="8"/>
      <c r="B46" s="222" t="str">
        <f t="array" ref="B46">IFERROR(INDEX('Programming 2'!$A$42:$F$58,SMALL(IF('Programming 2'!$B$42:$B$58=1,ROW('Programming 2'!$B$42:$B$58)-41),ROW(6:6)),5),"")</f>
        <v/>
      </c>
      <c r="C46" s="222" t="str">
        <f t="array" ref="C46">IFERROR(INDEX('Programming 2'!$A$42:$F$58,SMALL(IF('Programming 2'!$B$42:$B$58=1,ROW('Programming 2'!$B$42:$B$58)-41),ROW(6:6)),6),"")</f>
        <v/>
      </c>
      <c r="F46" s="217" t="str">
        <f t="shared" si="5"/>
        <v>Hide</v>
      </c>
    </row>
    <row r="47" spans="1:6" x14ac:dyDescent="0.25">
      <c r="A47" s="8"/>
      <c r="B47" s="222" t="str">
        <f t="array" ref="B47">IFERROR(INDEX('Programming 2'!$A$42:$F$58,SMALL(IF('Programming 2'!$B$42:$B$58=1,ROW('Programming 2'!$B$42:$B$58)-41),ROW(7:7)),5),"")</f>
        <v/>
      </c>
      <c r="C47" s="222" t="str">
        <f t="array" ref="C47">IFERROR(INDEX('Programming 2'!$A$42:$F$58,SMALL(IF('Programming 2'!$B$42:$B$58=1,ROW('Programming 2'!$B$42:$B$58)-41),ROW(7:7)),6),"")</f>
        <v/>
      </c>
      <c r="F47" s="217" t="str">
        <f t="shared" si="5"/>
        <v>Hide</v>
      </c>
    </row>
    <row r="48" spans="1:6" x14ac:dyDescent="0.25">
      <c r="A48" s="8"/>
      <c r="B48" s="222" t="str">
        <f t="array" ref="B48">IFERROR(INDEX('Programming 2'!$A$42:$F$58,SMALL(IF('Programming 2'!$B$42:$B$58=1,ROW('Programming 2'!$B$42:$B$58)-41),ROW(8:8)),5),"")</f>
        <v/>
      </c>
      <c r="C48" s="222" t="str">
        <f t="array" ref="C48">IFERROR(INDEX('Programming 2'!$A$42:$F$58,SMALL(IF('Programming 2'!$B$42:$B$58=1,ROW('Programming 2'!$B$42:$B$58)-41),ROW(8:8)),6),"")</f>
        <v/>
      </c>
      <c r="F48" s="217" t="str">
        <f t="shared" si="5"/>
        <v>Hide</v>
      </c>
    </row>
    <row r="49" spans="1:6" x14ac:dyDescent="0.25">
      <c r="A49" s="8"/>
      <c r="B49" s="222" t="str">
        <f t="array" ref="B49">IFERROR(INDEX('Programming 2'!$A$42:$F$58,SMALL(IF('Programming 2'!$B$42:$B$58=1,ROW('Programming 2'!$B$42:$B$58)-41),ROW(9:9)),5),"")</f>
        <v/>
      </c>
      <c r="C49" s="222" t="str">
        <f t="array" ref="C49">IFERROR(INDEX('Programming 2'!$A$42:$F$58,SMALL(IF('Programming 2'!$B$42:$B$58=1,ROW('Programming 2'!$B$42:$B$58)-41),ROW(9:9)),6),"")</f>
        <v/>
      </c>
      <c r="F49" s="217" t="str">
        <f t="shared" si="5"/>
        <v>Hide</v>
      </c>
    </row>
    <row r="50" spans="1:6" x14ac:dyDescent="0.25">
      <c r="A50" s="8"/>
      <c r="B50" s="222" t="str">
        <f t="array" ref="B50">IFERROR(INDEX('Programming 2'!$A$42:$F$58,SMALL(IF('Programming 2'!$B$42:$B$58=1,ROW('Programming 2'!$B$42:$B$58)-41),ROW(10:10)),5),"")</f>
        <v/>
      </c>
      <c r="C50" s="222" t="str">
        <f t="array" ref="C50">IFERROR(INDEX('Programming 2'!$A$42:$F$58,SMALL(IF('Programming 2'!$B$42:$B$58=1,ROW('Programming 2'!$B$42:$B$58)-41),ROW(10:10)),6),"")</f>
        <v/>
      </c>
      <c r="F50" s="217" t="str">
        <f t="shared" si="5"/>
        <v>Hide</v>
      </c>
    </row>
    <row r="51" spans="1:6" x14ac:dyDescent="0.25">
      <c r="A51" s="8"/>
      <c r="B51" s="222" t="str">
        <f t="array" ref="B51">IFERROR(INDEX('Programming 2'!$A$42:$F$58,SMALL(IF('Programming 2'!$B$42:$B$58=1,ROW('Programming 2'!$B$42:$B$58)-41),ROW(11:11)),5),"")</f>
        <v/>
      </c>
      <c r="C51" s="222" t="str">
        <f t="array" ref="C51">IFERROR(INDEX('Programming 2'!$A$42:$F$58,SMALL(IF('Programming 2'!$B$42:$B$58=1,ROW('Programming 2'!$B$42:$B$58)-41),ROW(11:11)),6),"")</f>
        <v/>
      </c>
      <c r="F51" s="217" t="str">
        <f t="shared" si="5"/>
        <v>Hide</v>
      </c>
    </row>
    <row r="52" spans="1:6" x14ac:dyDescent="0.25">
      <c r="A52" s="8"/>
      <c r="B52" s="222" t="str">
        <f t="array" ref="B52">IFERROR(INDEX('Programming 2'!$A$42:$F$58,SMALL(IF('Programming 2'!$B$42:$B$58=1,ROW('Programming 2'!$B$42:$B$58)-41),ROW(12:12)),5),"")</f>
        <v/>
      </c>
      <c r="C52" s="222" t="str">
        <f t="array" ref="C52">IFERROR(INDEX('Programming 2'!$A$42:$F$58,SMALL(IF('Programming 2'!$B$42:$B$58=1,ROW('Programming 2'!$B$42:$B$58)-41),ROW(12:12)),6),"")</f>
        <v/>
      </c>
      <c r="F52" s="217" t="str">
        <f t="shared" si="5"/>
        <v>Hide</v>
      </c>
    </row>
    <row r="53" spans="1:6" x14ac:dyDescent="0.25">
      <c r="A53" s="460" t="s">
        <v>136</v>
      </c>
      <c r="B53" s="461"/>
      <c r="C53" s="461"/>
      <c r="F53" s="217" t="s">
        <v>456</v>
      </c>
    </row>
    <row r="54" spans="1:6" x14ac:dyDescent="0.25">
      <c r="A54" s="8"/>
      <c r="B54" s="222" t="str">
        <f t="array" ref="B54">IFERROR(INDEX('Programming 2'!$A$61:$F$62,SMALL(IF('Programming 2'!$B$61:$B$62=1,ROW('Programming 2'!$B$61:$B$62)-60),ROW(1:1)),5),"None")</f>
        <v>None</v>
      </c>
      <c r="C54" s="222" t="str">
        <f t="array" ref="C54">IFERROR(INDEX('Programming 2'!$A$61:$F$62,SMALL(IF('Programming 2'!$B$61:$B$62=1,ROW('Programming 2'!$B$61:$B$62)-60),ROW(1:1)),6),"")</f>
        <v/>
      </c>
      <c r="F54" s="217" t="str">
        <f t="shared" ref="F54:F55" si="6">IF(B54="","Hide","Show")</f>
        <v>Show</v>
      </c>
    </row>
    <row r="55" spans="1:6" x14ac:dyDescent="0.25">
      <c r="A55" s="8"/>
      <c r="B55" s="222" t="str">
        <f t="array" ref="B55">IFERROR(INDEX('Programming 2'!$A$61:$F$62,SMALL(IF('Programming 2'!$B$61:$B$62=1,ROW('Programming 2'!$B$61:$B$62)-60),ROW(2:2)),5),"")</f>
        <v/>
      </c>
      <c r="C55" s="222" t="str">
        <f t="array" ref="C55">IFERROR(INDEX('Programming 2'!$A$61:$F$62,SMALL(IF('Programming 2'!$B$61:$B$62=1,ROW('Programming 2'!$B$61:$B$62)-60),ROW(2:2)),6),"")</f>
        <v/>
      </c>
      <c r="F55" s="217" t="str">
        <f t="shared" si="6"/>
        <v>Hide</v>
      </c>
    </row>
    <row r="56" spans="1:6" ht="18.75" x14ac:dyDescent="0.3">
      <c r="A56" s="456" t="s">
        <v>479</v>
      </c>
      <c r="B56" s="457"/>
      <c r="C56" s="457"/>
      <c r="F56" s="217" t="s">
        <v>456</v>
      </c>
    </row>
    <row r="57" spans="1:6" x14ac:dyDescent="0.25">
      <c r="A57" s="454" t="s">
        <v>25</v>
      </c>
      <c r="B57" s="455"/>
      <c r="C57" s="455"/>
      <c r="F57" s="217" t="s">
        <v>456</v>
      </c>
    </row>
    <row r="58" spans="1:6" x14ac:dyDescent="0.25">
      <c r="A58" s="460" t="s">
        <v>135</v>
      </c>
      <c r="B58" s="461"/>
      <c r="C58" s="461"/>
      <c r="F58" s="217" t="s">
        <v>456</v>
      </c>
    </row>
    <row r="59" spans="1:6" x14ac:dyDescent="0.25">
      <c r="A59" s="8"/>
      <c r="B59" s="222" t="str">
        <f t="array" ref="B59">IFERROR(INDEX('Programming 2'!$A$66:$F$74,SMALL(IF('Programming 2'!$B$66:$B$74=1,ROW('Programming 2'!$B$66:$B$74)-65),ROW(1:1)),5),"None")</f>
        <v>None</v>
      </c>
      <c r="C59" s="222" t="str">
        <f t="array" ref="C59">IFERROR(INDEX('Programming 2'!$A$66:$F$74,SMALL(IF('Programming 2'!$B$66:$B$74=1,ROW('Programming 2'!$B$66:$B$74)-65),ROW(1:1)),6),"")</f>
        <v/>
      </c>
      <c r="F59" s="217" t="str">
        <f t="shared" ref="F59:F66" si="7">IF(B59="","Hide","Show")</f>
        <v>Show</v>
      </c>
    </row>
    <row r="60" spans="1:6" x14ac:dyDescent="0.25">
      <c r="A60" s="8"/>
      <c r="B60" s="222" t="str">
        <f t="array" ref="B60">IFERROR(INDEX('Programming 2'!$A$66:$F$74,SMALL(IF('Programming 2'!$B$66:$B$74=1,ROW('Programming 2'!$B$66:$B$74)-65),ROW(2:2)),5),"")</f>
        <v/>
      </c>
      <c r="C60" s="222" t="str">
        <f t="array" ref="C60">IFERROR(INDEX('Programming 2'!$A$66:$F$74,SMALL(IF('Programming 2'!$B$66:$B$74=1,ROW('Programming 2'!$B$66:$B$74)-65),ROW(2:2)),6),"")</f>
        <v/>
      </c>
      <c r="F60" s="217" t="str">
        <f t="shared" si="7"/>
        <v>Hide</v>
      </c>
    </row>
    <row r="61" spans="1:6" x14ac:dyDescent="0.25">
      <c r="A61" s="8"/>
      <c r="B61" s="222" t="str">
        <f t="array" ref="B61">IFERROR(INDEX('Programming 2'!$A$66:$F$74,SMALL(IF('Programming 2'!$B$66:$B$74=1,ROW('Programming 2'!$B$66:$B$74)-65),ROW(3:3)),5),"")</f>
        <v/>
      </c>
      <c r="C61" s="222" t="str">
        <f t="array" ref="C61">IFERROR(INDEX('Programming 2'!$A$66:$F$74,SMALL(IF('Programming 2'!$B$66:$B$74=1,ROW('Programming 2'!$B$66:$B$74)-65),ROW(3:3)),6),"")</f>
        <v/>
      </c>
      <c r="F61" s="217" t="str">
        <f t="shared" si="7"/>
        <v>Hide</v>
      </c>
    </row>
    <row r="62" spans="1:6" x14ac:dyDescent="0.25">
      <c r="A62" s="8"/>
      <c r="B62" s="222" t="str">
        <f t="array" ref="B62">IFERROR(INDEX('Programming 2'!$A$66:$F$74,SMALL(IF('Programming 2'!$B$66:$B$74=1,ROW('Programming 2'!$B$66:$B$74)-65),ROW(4:4)),5),"")</f>
        <v/>
      </c>
      <c r="C62" s="222" t="str">
        <f t="array" ref="C62">IFERROR(INDEX('Programming 2'!$A$66:$F$74,SMALL(IF('Programming 2'!$B$66:$B$74=1,ROW('Programming 2'!$B$66:$B$74)-65),ROW(4:4)),6),"")</f>
        <v/>
      </c>
      <c r="F62" s="217" t="str">
        <f t="shared" si="7"/>
        <v>Hide</v>
      </c>
    </row>
    <row r="63" spans="1:6" x14ac:dyDescent="0.25">
      <c r="A63" s="8"/>
      <c r="B63" s="222" t="str">
        <f t="array" ref="B63">IFERROR(INDEX('Programming 2'!$A$66:$F$74,SMALL(IF('Programming 2'!$B$66:$B$74=1,ROW('Programming 2'!$B$66:$B$74)-65),ROW(5:5)),5),"")</f>
        <v/>
      </c>
      <c r="C63" s="222" t="str">
        <f t="array" ref="C63">IFERROR(INDEX('Programming 2'!$A$66:$F$74,SMALL(IF('Programming 2'!$B$66:$B$74=1,ROW('Programming 2'!$B$66:$B$74)-65),ROW(5:5)),6),"")</f>
        <v/>
      </c>
      <c r="F63" s="217" t="str">
        <f t="shared" si="7"/>
        <v>Hide</v>
      </c>
    </row>
    <row r="64" spans="1:6" x14ac:dyDescent="0.25">
      <c r="A64" s="8"/>
      <c r="B64" s="222" t="str">
        <f t="array" ref="B64">IFERROR(INDEX('Programming 2'!$A$66:$F$74,SMALL(IF('Programming 2'!$B$66:$B$74=1,ROW('Programming 2'!$B$66:$B$74)-65),ROW(6:6)),5),"")</f>
        <v/>
      </c>
      <c r="C64" s="222" t="str">
        <f t="array" ref="C64">IFERROR(INDEX('Programming 2'!$A$66:$F$74,SMALL(IF('Programming 2'!$B$66:$B$74=1,ROW('Programming 2'!$B$66:$B$74)-65),ROW(6:6)),6),"")</f>
        <v/>
      </c>
      <c r="F64" s="217" t="str">
        <f t="shared" si="7"/>
        <v>Hide</v>
      </c>
    </row>
    <row r="65" spans="1:6" x14ac:dyDescent="0.25">
      <c r="A65" s="8"/>
      <c r="B65" s="222" t="str">
        <f t="array" ref="B65">IFERROR(INDEX('Programming 2'!$A$66:$F$74,SMALL(IF('Programming 2'!$B$66:$B$74=1,ROW('Programming 2'!$B$66:$B$74)-65),ROW(7:7)),5),"")</f>
        <v/>
      </c>
      <c r="C65" s="222" t="str">
        <f t="array" ref="C65">IFERROR(INDEX('Programming 2'!$A$66:$F$74,SMALL(IF('Programming 2'!$B$66:$B$74=1,ROW('Programming 2'!$B$66:$B$74)-65),ROW(7:7)),6),"")</f>
        <v/>
      </c>
      <c r="F65" s="217" t="str">
        <f t="shared" si="7"/>
        <v>Hide</v>
      </c>
    </row>
    <row r="66" spans="1:6" x14ac:dyDescent="0.25">
      <c r="A66" s="8"/>
      <c r="B66" s="222" t="str">
        <f t="array" ref="B66">IFERROR(INDEX('Programming 2'!$A$66:$F$74,SMALL(IF('Programming 2'!$B$66:$B$74=1,ROW('Programming 2'!$B$66:$B$74)-65),ROW(8:8)),5),"")</f>
        <v/>
      </c>
      <c r="C66" s="222" t="str">
        <f t="array" ref="C66">IFERROR(INDEX('Programming 2'!$A$66:$F$74,SMALL(IF('Programming 2'!$B$66:$B$74=1,ROW('Programming 2'!$B$66:$B$74)-65),ROW(8:8)),6),"")</f>
        <v/>
      </c>
      <c r="F66" s="217" t="str">
        <f t="shared" si="7"/>
        <v>Hide</v>
      </c>
    </row>
    <row r="67" spans="1:6" x14ac:dyDescent="0.25">
      <c r="A67" s="460" t="s">
        <v>134</v>
      </c>
      <c r="B67" s="461"/>
      <c r="C67" s="461"/>
      <c r="F67" s="217" t="s">
        <v>456</v>
      </c>
    </row>
    <row r="68" spans="1:6" x14ac:dyDescent="0.25">
      <c r="A68" s="8"/>
      <c r="B68" s="222" t="str">
        <f t="array" ref="B68">IFERROR(INDEX('Programming 2'!$A$78:$F$94,SMALL(IF('Programming 2'!$B$78:$B$94=1,ROW('Programming 2'!$B$78:$B$94)-77),ROW(1:1)),5),"None")</f>
        <v>None</v>
      </c>
      <c r="C68" s="222" t="str">
        <f t="array" ref="C68">IFERROR(INDEX('Programming 2'!$A$78:$F$94,SMALL(IF('Programming 2'!$B$78:$B$94=1,ROW('Programming 2'!$B$78:$B$94)-77),ROW(1:1)),6),"")</f>
        <v/>
      </c>
      <c r="F68" s="217" t="str">
        <f t="shared" ref="F68:F83" si="8">IF(B68="","Hide","Show")</f>
        <v>Show</v>
      </c>
    </row>
    <row r="69" spans="1:6" x14ac:dyDescent="0.25">
      <c r="A69" s="8"/>
      <c r="B69" s="222" t="str">
        <f t="array" ref="B69">IFERROR(INDEX('Programming 2'!$A$78:$F$94,SMALL(IF('Programming 2'!$B$78:$B$94=1,ROW('Programming 2'!$B$78:$B$94)-77),ROW(2:2)),5),"")</f>
        <v/>
      </c>
      <c r="C69" s="222" t="str">
        <f t="array" ref="C69">IFERROR(INDEX('Programming 2'!$A$78:$F$94,SMALL(IF('Programming 2'!$B$78:$B$94=1,ROW('Programming 2'!$B$78:$B$94)-77),ROW(2:2)),6),"")</f>
        <v/>
      </c>
      <c r="F69" s="217" t="str">
        <f t="shared" si="8"/>
        <v>Hide</v>
      </c>
    </row>
    <row r="70" spans="1:6" x14ac:dyDescent="0.25">
      <c r="A70" s="8"/>
      <c r="B70" s="222" t="str">
        <f t="array" ref="B70">IFERROR(INDEX('Programming 2'!$A$78:$F$94,SMALL(IF('Programming 2'!$B$78:$B$94=1,ROW('Programming 2'!$B$78:$B$94)-77),ROW(3:3)),5),"")</f>
        <v/>
      </c>
      <c r="C70" s="222" t="str">
        <f t="array" ref="C70">IFERROR(INDEX('Programming 2'!$A$78:$F$94,SMALL(IF('Programming 2'!$B$78:$B$94=1,ROW('Programming 2'!$B$78:$B$94)-77),ROW(3:3)),6),"")</f>
        <v/>
      </c>
      <c r="F70" s="217" t="str">
        <f t="shared" si="8"/>
        <v>Hide</v>
      </c>
    </row>
    <row r="71" spans="1:6" x14ac:dyDescent="0.25">
      <c r="A71" s="8"/>
      <c r="B71" s="222" t="str">
        <f t="array" ref="B71">IFERROR(INDEX('Programming 2'!$A$78:$F$94,SMALL(IF('Programming 2'!$B$78:$B$94=1,ROW('Programming 2'!$B$78:$B$94)-77),ROW(4:4)),5),"")</f>
        <v/>
      </c>
      <c r="C71" s="222" t="str">
        <f t="array" ref="C71">IFERROR(INDEX('Programming 2'!$A$78:$F$94,SMALL(IF('Programming 2'!$B$78:$B$94=1,ROW('Programming 2'!$B$78:$B$94)-77),ROW(4:4)),6),"")</f>
        <v/>
      </c>
      <c r="F71" s="217" t="str">
        <f t="shared" si="8"/>
        <v>Hide</v>
      </c>
    </row>
    <row r="72" spans="1:6" x14ac:dyDescent="0.25">
      <c r="A72" s="8"/>
      <c r="B72" s="222" t="str">
        <f t="array" ref="B72">IFERROR(INDEX('Programming 2'!$A$78:$F$94,SMALL(IF('Programming 2'!$B$78:$B$94=1,ROW('Programming 2'!$B$78:$B$94)-77),ROW(5:5)),5),"")</f>
        <v/>
      </c>
      <c r="C72" s="222" t="str">
        <f t="array" ref="C72">IFERROR(INDEX('Programming 2'!$A$78:$F$94,SMALL(IF('Programming 2'!$B$78:$B$94=1,ROW('Programming 2'!$B$78:$B$94)-77),ROW(5:5)),6),"")</f>
        <v/>
      </c>
      <c r="F72" s="217" t="str">
        <f t="shared" si="8"/>
        <v>Hide</v>
      </c>
    </row>
    <row r="73" spans="1:6" x14ac:dyDescent="0.25">
      <c r="A73" s="8"/>
      <c r="B73" s="222" t="str">
        <f t="array" ref="B73">IFERROR(INDEX('Programming 2'!$A$78:$F$94,SMALL(IF('Programming 2'!$B$78:$B$94=1,ROW('Programming 2'!$B$78:$B$94)-77),ROW(6:6)),5),"")</f>
        <v/>
      </c>
      <c r="C73" s="222" t="str">
        <f t="array" ref="C73">IFERROR(INDEX('Programming 2'!$A$78:$F$94,SMALL(IF('Programming 2'!$B$78:$B$94=1,ROW('Programming 2'!$B$78:$B$94)-77),ROW(6:6)),6),"")</f>
        <v/>
      </c>
      <c r="F73" s="217" t="str">
        <f t="shared" si="8"/>
        <v>Hide</v>
      </c>
    </row>
    <row r="74" spans="1:6" x14ac:dyDescent="0.25">
      <c r="A74" s="8"/>
      <c r="B74" s="222" t="str">
        <f t="array" ref="B74">IFERROR(INDEX('Programming 2'!$A$78:$F$94,SMALL(IF('Programming 2'!$B$78:$B$94=1,ROW('Programming 2'!$B$78:$B$94)-77),ROW(7:7)),5),"")</f>
        <v/>
      </c>
      <c r="C74" s="222" t="str">
        <f t="array" ref="C74">IFERROR(INDEX('Programming 2'!$A$78:$F$94,SMALL(IF('Programming 2'!$B$78:$B$94=1,ROW('Programming 2'!$B$78:$B$94)-77),ROW(7:7)),6),"")</f>
        <v/>
      </c>
      <c r="F74" s="217" t="str">
        <f t="shared" si="8"/>
        <v>Hide</v>
      </c>
    </row>
    <row r="75" spans="1:6" x14ac:dyDescent="0.25">
      <c r="A75" s="8"/>
      <c r="B75" s="222" t="str">
        <f t="array" ref="B75">IFERROR(INDEX('Programming 2'!$A$78:$F$94,SMALL(IF('Programming 2'!$B$78:$B$94=1,ROW('Programming 2'!$B$78:$B$94)-77),ROW(8:8)),5),"")</f>
        <v/>
      </c>
      <c r="C75" s="222" t="str">
        <f t="array" ref="C75">IFERROR(INDEX('Programming 2'!$A$78:$F$94,SMALL(IF('Programming 2'!$B$78:$B$94=1,ROW('Programming 2'!$B$78:$B$94)-77),ROW(8:8)),6),"")</f>
        <v/>
      </c>
      <c r="F75" s="217" t="str">
        <f t="shared" si="8"/>
        <v>Hide</v>
      </c>
    </row>
    <row r="76" spans="1:6" x14ac:dyDescent="0.25">
      <c r="A76" s="8"/>
      <c r="B76" s="222" t="str">
        <f t="array" ref="B76">IFERROR(INDEX('Programming 2'!$A$78:$F$94,SMALL(IF('Programming 2'!$B$78:$B$94=1,ROW('Programming 2'!$B$78:$B$94)-77),ROW(9:9)),5),"")</f>
        <v/>
      </c>
      <c r="C76" s="222" t="str">
        <f t="array" ref="C76">IFERROR(INDEX('Programming 2'!$A$78:$F$94,SMALL(IF('Programming 2'!$B$78:$B$94=1,ROW('Programming 2'!$B$78:$B$94)-77),ROW(9:9)),6),"")</f>
        <v/>
      </c>
      <c r="F76" s="217" t="str">
        <f t="shared" si="8"/>
        <v>Hide</v>
      </c>
    </row>
    <row r="77" spans="1:6" x14ac:dyDescent="0.25">
      <c r="A77" s="8"/>
      <c r="B77" s="222" t="str">
        <f t="array" ref="B77">IFERROR(INDEX('Programming 2'!$A$78:$F$94,SMALL(IF('Programming 2'!$B$78:$B$94=1,ROW('Programming 2'!$B$78:$B$94)-77),ROW(10:10)),5),"")</f>
        <v/>
      </c>
      <c r="C77" s="222" t="str">
        <f t="array" ref="C77">IFERROR(INDEX('Programming 2'!$A$78:$F$94,SMALL(IF('Programming 2'!$B$78:$B$94=1,ROW('Programming 2'!$B$78:$B$94)-77),ROW(10:10)),6),"")</f>
        <v/>
      </c>
      <c r="F77" s="217" t="str">
        <f t="shared" si="8"/>
        <v>Hide</v>
      </c>
    </row>
    <row r="78" spans="1:6" x14ac:dyDescent="0.25">
      <c r="A78" s="8"/>
      <c r="B78" s="222" t="str">
        <f t="array" ref="B78">IFERROR(INDEX('Programming 2'!$A$78:$F$94,SMALL(IF('Programming 2'!$B$78:$B$94=1,ROW('Programming 2'!$B$78:$B$94)-77),ROW(11:11)),5),"")</f>
        <v/>
      </c>
      <c r="C78" s="222" t="str">
        <f t="array" ref="C78">IFERROR(INDEX('Programming 2'!$A$78:$F$94,SMALL(IF('Programming 2'!$B$78:$B$94=1,ROW('Programming 2'!$B$78:$B$94)-77),ROW(11:11)),6),"")</f>
        <v/>
      </c>
      <c r="F78" s="217" t="str">
        <f t="shared" si="8"/>
        <v>Hide</v>
      </c>
    </row>
    <row r="79" spans="1:6" x14ac:dyDescent="0.25">
      <c r="A79" s="8"/>
      <c r="B79" s="222" t="str">
        <f t="array" ref="B79">IFERROR(INDEX('Programming 2'!$A$78:$F$94,SMALL(IF('Programming 2'!$B$78:$B$94=1,ROW('Programming 2'!$B$78:$B$94)-77),ROW(12:12)),5),"")</f>
        <v/>
      </c>
      <c r="C79" s="222" t="str">
        <f t="array" ref="C79">IFERROR(INDEX('Programming 2'!$A$78:$F$94,SMALL(IF('Programming 2'!$B$78:$B$94=1,ROW('Programming 2'!$B$78:$B$94)-77),ROW(12:12)),6),"")</f>
        <v/>
      </c>
      <c r="F79" s="217" t="str">
        <f t="shared" si="8"/>
        <v>Hide</v>
      </c>
    </row>
    <row r="80" spans="1:6" x14ac:dyDescent="0.25">
      <c r="A80" s="8"/>
      <c r="B80" s="222" t="str">
        <f t="array" ref="B80">IFERROR(INDEX('Programming 2'!$A$78:$F$94,SMALL(IF('Programming 2'!$B$78:$B$94=1,ROW('Programming 2'!$B$78:$B$94)-77),ROW(13:13)),5),"")</f>
        <v/>
      </c>
      <c r="C80" s="222" t="str">
        <f t="array" ref="C80">IFERROR(INDEX('Programming 2'!$A$78:$F$94,SMALL(IF('Programming 2'!$B$78:$B$94=1,ROW('Programming 2'!$B$78:$B$94)-77),ROW(13:13)),6),"")</f>
        <v/>
      </c>
      <c r="F80" s="217" t="str">
        <f t="shared" si="8"/>
        <v>Hide</v>
      </c>
    </row>
    <row r="81" spans="1:6" x14ac:dyDescent="0.25">
      <c r="A81" s="8"/>
      <c r="B81" s="222" t="str">
        <f t="array" ref="B81">IFERROR(INDEX('Programming 2'!$A$78:$F$94,SMALL(IF('Programming 2'!$B$78:$B$94=1,ROW('Programming 2'!$B$78:$B$94)-77),ROW(14:14)),5),"")</f>
        <v/>
      </c>
      <c r="C81" s="222" t="str">
        <f t="array" ref="C81">IFERROR(INDEX('Programming 2'!$A$78:$F$94,SMALL(IF('Programming 2'!$B$78:$B$94=1,ROW('Programming 2'!$B$78:$B$94)-77),ROW(14:14)),6),"")</f>
        <v/>
      </c>
      <c r="F81" s="217" t="str">
        <f t="shared" si="8"/>
        <v>Hide</v>
      </c>
    </row>
    <row r="82" spans="1:6" x14ac:dyDescent="0.25">
      <c r="A82" s="8"/>
      <c r="B82" s="222" t="str">
        <f t="array" ref="B82">IFERROR(INDEX('Programming 2'!$A$78:$F$94,SMALL(IF('Programming 2'!$B$78:$B$94=1,ROW('Programming 2'!$B$78:$B$94)-77),ROW(15:15)),5),"")</f>
        <v/>
      </c>
      <c r="C82" s="222" t="str">
        <f t="array" ref="C82">IFERROR(INDEX('Programming 2'!$A$78:$F$94,SMALL(IF('Programming 2'!$B$78:$B$94=1,ROW('Programming 2'!$B$78:$B$94)-77),ROW(15:15)),6),"")</f>
        <v/>
      </c>
      <c r="F82" s="217" t="str">
        <f t="shared" si="8"/>
        <v>Hide</v>
      </c>
    </row>
    <row r="83" spans="1:6" x14ac:dyDescent="0.25">
      <c r="A83" s="8"/>
      <c r="B83" s="222" t="str">
        <f t="array" ref="B83">IFERROR(INDEX('Programming 2'!$A$78:$F$94,SMALL(IF('Programming 2'!$B$78:$B$94=1,ROW('Programming 2'!$B$78:$B$94)-77),ROW(16:16)),5),"")</f>
        <v/>
      </c>
      <c r="C83" s="222" t="str">
        <f t="array" ref="C83">IFERROR(INDEX('Programming 2'!$A$78:$F$94,SMALL(IF('Programming 2'!$B$78:$B$94=1,ROW('Programming 2'!$B$78:$B$94)-77),ROW(16:16)),6),"")</f>
        <v/>
      </c>
      <c r="F83" s="217" t="str">
        <f t="shared" si="8"/>
        <v>Hide</v>
      </c>
    </row>
    <row r="84" spans="1:6" x14ac:dyDescent="0.25">
      <c r="A84" s="460" t="s">
        <v>133</v>
      </c>
      <c r="B84" s="461"/>
      <c r="C84" s="461"/>
      <c r="F84" s="217" t="s">
        <v>456</v>
      </c>
    </row>
    <row r="85" spans="1:6" x14ac:dyDescent="0.25">
      <c r="A85" s="8"/>
      <c r="B85" s="222" t="str">
        <f t="array" ref="B85">IFERROR(INDEX('Programming 2'!$A$95:$F$117,SMALL(IF('Programming 2'!$B$95:$B$117=1,ROW('Programming 2'!$B$95:$B$117)-94),ROW(1:1)),5),"None")</f>
        <v>None</v>
      </c>
      <c r="C85" s="222" t="str">
        <f t="array" ref="C85">IFERROR(INDEX('Programming 2'!$A$95:$F$117,SMALL(IF('Programming 2'!$B$95:$B$117=1,ROW('Programming 2'!$B$95:$B$117)-94),ROW(1:1)),6),"")</f>
        <v/>
      </c>
      <c r="F85" s="217" t="str">
        <f t="shared" ref="F85:F103" si="9">IF(B85="","Hide","Show")</f>
        <v>Show</v>
      </c>
    </row>
    <row r="86" spans="1:6" x14ac:dyDescent="0.25">
      <c r="A86" s="8"/>
      <c r="B86" s="222" t="str">
        <f t="array" ref="B86">IFERROR(INDEX('Programming 2'!$A$95:$F$117,SMALL(IF('Programming 2'!$B$95:$B$117=1,ROW('Programming 2'!$B$95:$B$117)-94),ROW(2:2)),5),"")</f>
        <v/>
      </c>
      <c r="C86" s="222" t="str">
        <f t="array" ref="C86">IFERROR(INDEX('Programming 2'!$A$95:$F$117,SMALL(IF('Programming 2'!$B$95:$B$117=1,ROW('Programming 2'!$B$95:$B$117)-94),ROW(2:2)),6),"")</f>
        <v/>
      </c>
      <c r="F86" s="217" t="str">
        <f t="shared" si="9"/>
        <v>Hide</v>
      </c>
    </row>
    <row r="87" spans="1:6" x14ac:dyDescent="0.25">
      <c r="A87" s="8"/>
      <c r="B87" s="222" t="str">
        <f t="array" ref="B87">IFERROR(INDEX('Programming 2'!$A$95:$F$117,SMALL(IF('Programming 2'!$B$95:$B$117=1,ROW('Programming 2'!$B$95:$B$117)-94),ROW(3:3)),5),"")</f>
        <v/>
      </c>
      <c r="C87" s="222" t="str">
        <f t="array" ref="C87">IFERROR(INDEX('Programming 2'!$A$95:$F$117,SMALL(IF('Programming 2'!$B$95:$B$117=1,ROW('Programming 2'!$B$95:$B$117)-94),ROW(3:3)),6),"")</f>
        <v/>
      </c>
      <c r="F87" s="217" t="str">
        <f t="shared" si="9"/>
        <v>Hide</v>
      </c>
    </row>
    <row r="88" spans="1:6" x14ac:dyDescent="0.25">
      <c r="A88" s="8"/>
      <c r="B88" s="222" t="str">
        <f t="array" ref="B88">IFERROR(INDEX('Programming 2'!$A$95:$F$117,SMALL(IF('Programming 2'!$B$95:$B$117=1,ROW('Programming 2'!$B$95:$B$117)-94),ROW(4:4)),5),"")</f>
        <v/>
      </c>
      <c r="C88" s="222" t="str">
        <f t="array" ref="C88">IFERROR(INDEX('Programming 2'!$A$95:$F$117,SMALL(IF('Programming 2'!$B$95:$B$117=1,ROW('Programming 2'!$B$95:$B$117)-94),ROW(4:4)),6),"")</f>
        <v/>
      </c>
      <c r="F88" s="217" t="str">
        <f t="shared" si="9"/>
        <v>Hide</v>
      </c>
    </row>
    <row r="89" spans="1:6" x14ac:dyDescent="0.25">
      <c r="A89" s="8"/>
      <c r="B89" s="222" t="str">
        <f t="array" ref="B89">IFERROR(INDEX('Programming 2'!$A$95:$F$117,SMALL(IF('Programming 2'!$B$95:$B$117=1,ROW('Programming 2'!$B$95:$B$117)-94),ROW(5:5)),5),"")</f>
        <v/>
      </c>
      <c r="C89" s="222" t="str">
        <f t="array" ref="C89">IFERROR(INDEX('Programming 2'!$A$95:$F$117,SMALL(IF('Programming 2'!$B$95:$B$117=1,ROW('Programming 2'!$B$95:$B$117)-94),ROW(5:5)),6),"")</f>
        <v/>
      </c>
      <c r="F89" s="217" t="str">
        <f t="shared" si="9"/>
        <v>Hide</v>
      </c>
    </row>
    <row r="90" spans="1:6" x14ac:dyDescent="0.25">
      <c r="A90" s="8"/>
      <c r="B90" s="222" t="str">
        <f t="array" ref="B90">IFERROR(INDEX('Programming 2'!$A$95:$F$117,SMALL(IF('Programming 2'!$B$95:$B$117=1,ROW('Programming 2'!$B$95:$B$117)-94),ROW(6:6)),5),"")</f>
        <v/>
      </c>
      <c r="C90" s="222" t="str">
        <f t="array" ref="C90">IFERROR(INDEX('Programming 2'!$A$95:$F$117,SMALL(IF('Programming 2'!$B$95:$B$117=1,ROW('Programming 2'!$B$95:$B$117)-94),ROW(6:6)),6),"")</f>
        <v/>
      </c>
      <c r="F90" s="217" t="str">
        <f t="shared" si="9"/>
        <v>Hide</v>
      </c>
    </row>
    <row r="91" spans="1:6" x14ac:dyDescent="0.25">
      <c r="A91" s="8"/>
      <c r="B91" s="222" t="str">
        <f t="array" ref="B91">IFERROR(INDEX('Programming 2'!$A$95:$F$117,SMALL(IF('Programming 2'!$B$95:$B$117=1,ROW('Programming 2'!$B$95:$B$117)-94),ROW(7:7)),5),"")</f>
        <v/>
      </c>
      <c r="C91" s="222" t="str">
        <f t="array" ref="C91">IFERROR(INDEX('Programming 2'!$A$95:$F$117,SMALL(IF('Programming 2'!$B$95:$B$117=1,ROW('Programming 2'!$B$95:$B$117)-94),ROW(7:7)),6),"")</f>
        <v/>
      </c>
      <c r="F91" s="217" t="str">
        <f t="shared" si="9"/>
        <v>Hide</v>
      </c>
    </row>
    <row r="92" spans="1:6" x14ac:dyDescent="0.25">
      <c r="A92" s="8"/>
      <c r="B92" s="222" t="str">
        <f t="array" ref="B92">IFERROR(INDEX('Programming 2'!$A$95:$F$117,SMALL(IF('Programming 2'!$B$95:$B$117=1,ROW('Programming 2'!$B$95:$B$117)-94),ROW(8:8)),5),"")</f>
        <v/>
      </c>
      <c r="C92" s="222" t="str">
        <f t="array" ref="C92">IFERROR(INDEX('Programming 2'!$A$95:$F$117,SMALL(IF('Programming 2'!$B$95:$B$117=1,ROW('Programming 2'!$B$95:$B$117)-94),ROW(8:8)),6),"")</f>
        <v/>
      </c>
      <c r="F92" s="217" t="str">
        <f t="shared" si="9"/>
        <v>Hide</v>
      </c>
    </row>
    <row r="93" spans="1:6" x14ac:dyDescent="0.25">
      <c r="A93" s="8"/>
      <c r="B93" s="222" t="str">
        <f t="array" ref="B93">IFERROR(INDEX('Programming 2'!$A$95:$F$117,SMALL(IF('Programming 2'!$B$95:$B$117=1,ROW('Programming 2'!$B$95:$B$117)-94),ROW(9:9)),5),"")</f>
        <v/>
      </c>
      <c r="C93" s="222" t="str">
        <f t="array" ref="C93">IFERROR(INDEX('Programming 2'!$A$95:$F$117,SMALL(IF('Programming 2'!$B$95:$B$117=1,ROW('Programming 2'!$B$95:$B$117)-94),ROW(9:9)),6),"")</f>
        <v/>
      </c>
      <c r="F93" s="217" t="str">
        <f t="shared" si="9"/>
        <v>Hide</v>
      </c>
    </row>
    <row r="94" spans="1:6" x14ac:dyDescent="0.25">
      <c r="A94" s="8"/>
      <c r="B94" s="222" t="str">
        <f t="array" ref="B94">IFERROR(INDEX('Programming 2'!$A$95:$F$117,SMALL(IF('Programming 2'!$B$95:$B$117=1,ROW('Programming 2'!$B$95:$B$117)-94),ROW(10:10)),5),"")</f>
        <v/>
      </c>
      <c r="C94" s="222" t="str">
        <f t="array" ref="C94">IFERROR(INDEX('Programming 2'!$A$95:$F$117,SMALL(IF('Programming 2'!$B$95:$B$117=1,ROW('Programming 2'!$B$95:$B$117)-94),ROW(10:10)),6),"")</f>
        <v/>
      </c>
      <c r="F94" s="217" t="str">
        <f t="shared" si="9"/>
        <v>Hide</v>
      </c>
    </row>
    <row r="95" spans="1:6" x14ac:dyDescent="0.25">
      <c r="A95" s="8"/>
      <c r="B95" s="222" t="str">
        <f t="array" ref="B95">IFERROR(INDEX('Programming 2'!$A$95:$F$117,SMALL(IF('Programming 2'!$B$95:$B$117=1,ROW('Programming 2'!$B$95:$B$117)-94),ROW(11:11)),5),"")</f>
        <v/>
      </c>
      <c r="C95" s="222" t="str">
        <f t="array" ref="C95">IFERROR(INDEX('Programming 2'!$A$95:$F$117,SMALL(IF('Programming 2'!$B$95:$B$117=1,ROW('Programming 2'!$B$95:$B$117)-94),ROW(11:11)),6),"")</f>
        <v/>
      </c>
      <c r="F95" s="217" t="str">
        <f t="shared" si="9"/>
        <v>Hide</v>
      </c>
    </row>
    <row r="96" spans="1:6" x14ac:dyDescent="0.25">
      <c r="A96" s="8"/>
      <c r="B96" s="222" t="str">
        <f t="array" ref="B96">IFERROR(INDEX('Programming 2'!$A$95:$F$117,SMALL(IF('Programming 2'!$B$95:$B$117=1,ROW('Programming 2'!$B$95:$B$117)-94),ROW(12:12)),5),"")</f>
        <v/>
      </c>
      <c r="C96" s="222" t="str">
        <f t="array" ref="C96">IFERROR(INDEX('Programming 2'!$A$95:$F$117,SMALL(IF('Programming 2'!$B$95:$B$117=1,ROW('Programming 2'!$B$95:$B$117)-94),ROW(12:12)),6),"")</f>
        <v/>
      </c>
      <c r="F96" s="217" t="str">
        <f t="shared" si="9"/>
        <v>Hide</v>
      </c>
    </row>
    <row r="97" spans="1:6" x14ac:dyDescent="0.25">
      <c r="A97" s="8"/>
      <c r="B97" s="222" t="str">
        <f t="array" ref="B97">IFERROR(INDEX('Programming 2'!$A$95:$F$117,SMALL(IF('Programming 2'!$B$95:$B$117=1,ROW('Programming 2'!$B$95:$B$117)-94),ROW(13:13)),5),"")</f>
        <v/>
      </c>
      <c r="C97" s="222" t="str">
        <f t="array" ref="C97">IFERROR(INDEX('Programming 2'!$A$95:$F$117,SMALL(IF('Programming 2'!$B$95:$B$117=1,ROW('Programming 2'!$B$95:$B$117)-94),ROW(13:13)),6),"")</f>
        <v/>
      </c>
      <c r="F97" s="217" t="str">
        <f t="shared" si="9"/>
        <v>Hide</v>
      </c>
    </row>
    <row r="98" spans="1:6" x14ac:dyDescent="0.25">
      <c r="A98" s="8"/>
      <c r="B98" s="222" t="str">
        <f t="array" ref="B98">IFERROR(INDEX('Programming 2'!$A$95:$F$117,SMALL(IF('Programming 2'!$B$95:$B$117=1,ROW('Programming 2'!$B$95:$B$117)-94),ROW(14:14)),5),"")</f>
        <v/>
      </c>
      <c r="C98" s="222" t="str">
        <f t="array" ref="C98">IFERROR(INDEX('Programming 2'!$A$95:$F$117,SMALL(IF('Programming 2'!$B$95:$B$117=1,ROW('Programming 2'!$B$95:$B$117)-94),ROW(14:14)),6),"")</f>
        <v/>
      </c>
      <c r="F98" s="217" t="str">
        <f t="shared" si="9"/>
        <v>Hide</v>
      </c>
    </row>
    <row r="99" spans="1:6" x14ac:dyDescent="0.25">
      <c r="A99" s="8"/>
      <c r="B99" s="222" t="str">
        <f t="array" ref="B99">IFERROR(INDEX('Programming 2'!$A$95:$F$117,SMALL(IF('Programming 2'!$B$95:$B$117=1,ROW('Programming 2'!$B$95:$B$117)-94),ROW(15:15)),5),"")</f>
        <v/>
      </c>
      <c r="C99" s="222" t="str">
        <f t="array" ref="C99">IFERROR(INDEX('Programming 2'!$A$95:$F$117,SMALL(IF('Programming 2'!$B$95:$B$117=1,ROW('Programming 2'!$B$95:$B$117)-94),ROW(15:15)),6),"")</f>
        <v/>
      </c>
      <c r="F99" s="217" t="str">
        <f t="shared" si="9"/>
        <v>Hide</v>
      </c>
    </row>
    <row r="100" spans="1:6" x14ac:dyDescent="0.25">
      <c r="A100" s="8"/>
      <c r="B100" s="222" t="str">
        <f t="array" ref="B100">IFERROR(INDEX('Programming 2'!$A$95:$F$117,SMALL(IF('Programming 2'!$B$95:$B$117=1,ROW('Programming 2'!$B$95:$B$117)-94),ROW(16:16)),5),"")</f>
        <v/>
      </c>
      <c r="C100" s="222" t="str">
        <f t="array" ref="C100">IFERROR(INDEX('Programming 2'!$A$95:$F$117,SMALL(IF('Programming 2'!$B$95:$B$117=1,ROW('Programming 2'!$B$95:$B$117)-94),ROW(16:16)),6),"")</f>
        <v/>
      </c>
      <c r="F100" s="217" t="str">
        <f t="shared" si="9"/>
        <v>Hide</v>
      </c>
    </row>
    <row r="101" spans="1:6" x14ac:dyDescent="0.25">
      <c r="A101" s="8"/>
      <c r="B101" s="222" t="str">
        <f t="array" ref="B101">IFERROR(INDEX('Programming 2'!$A$95:$F$117,SMALL(IF('Programming 2'!$B$95:$B$117=1,ROW('Programming 2'!$B$95:$B$117)-94),ROW(17:17)),5),"")</f>
        <v/>
      </c>
      <c r="C101" s="222" t="str">
        <f t="array" ref="C101">IFERROR(INDEX('Programming 2'!$A$95:$F$117,SMALL(IF('Programming 2'!$B$95:$B$117=1,ROW('Programming 2'!$B$95:$B$117)-94),ROW(17:17)),6),"")</f>
        <v/>
      </c>
      <c r="F101" s="217" t="str">
        <f t="shared" si="9"/>
        <v>Hide</v>
      </c>
    </row>
    <row r="102" spans="1:6" x14ac:dyDescent="0.25">
      <c r="A102" s="8"/>
      <c r="B102" s="222" t="str">
        <f t="array" ref="B102">IFERROR(INDEX('Programming 2'!$A$95:$F$117,SMALL(IF('Programming 2'!$B$95:$B$117=1,ROW('Programming 2'!$B$95:$B$117)-94),ROW(18:18)),5),"")</f>
        <v/>
      </c>
      <c r="C102" s="222" t="str">
        <f t="array" ref="C102">IFERROR(INDEX('Programming 2'!$A$95:$F$117,SMALL(IF('Programming 2'!$B$95:$B$117=1,ROW('Programming 2'!$B$95:$B$117)-94),ROW(18:18)),6),"")</f>
        <v/>
      </c>
      <c r="F102" s="217" t="str">
        <f t="shared" si="9"/>
        <v>Hide</v>
      </c>
    </row>
    <row r="103" spans="1:6" x14ac:dyDescent="0.25">
      <c r="A103" s="8"/>
      <c r="B103" s="222" t="str">
        <f t="array" ref="B103">IFERROR(INDEX('Programming 2'!$A$95:$F$117,SMALL(IF('Programming 2'!$B$95:$B$117=1,ROW('Programming 2'!$B$95:$B$117)-94),ROW(19:19)),5),"")</f>
        <v/>
      </c>
      <c r="C103" s="222" t="str">
        <f t="array" ref="C103">IFERROR(INDEX('Programming 2'!$A$95:$F$117,SMALL(IF('Programming 2'!$B$95:$B$117=1,ROW('Programming 2'!$B$95:$B$117)-94),ROW(19:19)),6),"")</f>
        <v/>
      </c>
      <c r="F103" s="217" t="str">
        <f t="shared" si="9"/>
        <v>Hide</v>
      </c>
    </row>
    <row r="104" spans="1:6" x14ac:dyDescent="0.25">
      <c r="A104" s="460" t="s">
        <v>115</v>
      </c>
      <c r="B104" s="461"/>
      <c r="C104" s="461"/>
      <c r="F104" s="217" t="s">
        <v>456</v>
      </c>
    </row>
    <row r="105" spans="1:6" x14ac:dyDescent="0.25">
      <c r="A105" s="8"/>
      <c r="B105" s="222" t="str">
        <f t="array" ref="B105">IFERROR(INDEX('Programming 2'!$A$119:$F$126,SMALL(IF('Programming 2'!$B$119:$B$126=1,ROW('Programming 2'!$B$119:$B$126)-118),ROW(1:1)),5),"None")</f>
        <v>None</v>
      </c>
      <c r="C105" s="222" t="str">
        <f t="array" ref="C105">IFERROR(INDEX('Programming 2'!$A$119:$F$126,SMALL(IF('Programming 2'!$B$119:$B$126=1,ROW('Programming 2'!$B$119:$B$126)-118),ROW(1:1)),6),"")</f>
        <v/>
      </c>
      <c r="F105" s="217" t="str">
        <f t="shared" ref="F105:F111" si="10">IF(B105="","Hide","Show")</f>
        <v>Show</v>
      </c>
    </row>
    <row r="106" spans="1:6" x14ac:dyDescent="0.25">
      <c r="A106" s="8"/>
      <c r="B106" s="222" t="str">
        <f t="array" ref="B106">IFERROR(INDEX('Programming 2'!$A$119:$F$126,SMALL(IF('Programming 2'!$B$119:$B$126=1,ROW('Programming 2'!$B$119:$B$126)-118),ROW(2:2)),5),"")</f>
        <v/>
      </c>
      <c r="C106" s="222" t="str">
        <f t="array" ref="C106">IFERROR(INDEX('Programming 2'!$A$119:$F$126,SMALL(IF('Programming 2'!$B$119:$B$126=1,ROW('Programming 2'!$B$119:$B$126)-118),ROW(2:2)),6),"")</f>
        <v/>
      </c>
      <c r="F106" s="217" t="str">
        <f t="shared" si="10"/>
        <v>Hide</v>
      </c>
    </row>
    <row r="107" spans="1:6" x14ac:dyDescent="0.25">
      <c r="A107" s="8"/>
      <c r="B107" s="222" t="str">
        <f t="array" ref="B107">IFERROR(INDEX('Programming 2'!$A$119:$F$126,SMALL(IF('Programming 2'!$B$119:$B$126=1,ROW('Programming 2'!$B$119:$B$126)-118),ROW(3:3)),5),"")</f>
        <v/>
      </c>
      <c r="C107" s="222" t="str">
        <f t="array" ref="C107">IFERROR(INDEX('Programming 2'!$A$119:$F$126,SMALL(IF('Programming 2'!$B$119:$B$126=1,ROW('Programming 2'!$B$119:$B$126)-118),ROW(3:3)),6),"")</f>
        <v/>
      </c>
      <c r="F107" s="217" t="str">
        <f t="shared" si="10"/>
        <v>Hide</v>
      </c>
    </row>
    <row r="108" spans="1:6" x14ac:dyDescent="0.25">
      <c r="A108" s="8"/>
      <c r="B108" s="222" t="str">
        <f t="array" ref="B108">IFERROR(INDEX('Programming 2'!$A$119:$F$126,SMALL(IF('Programming 2'!$B$119:$B$126=1,ROW('Programming 2'!$B$119:$B$126)-118),ROW(4:4)),5),"")</f>
        <v/>
      </c>
      <c r="C108" s="222" t="str">
        <f t="array" ref="C108">IFERROR(INDEX('Programming 2'!$A$119:$F$126,SMALL(IF('Programming 2'!$B$119:$B$126=1,ROW('Programming 2'!$B$119:$B$126)-118),ROW(4:4)),6),"")</f>
        <v/>
      </c>
      <c r="F108" s="217" t="str">
        <f t="shared" si="10"/>
        <v>Hide</v>
      </c>
    </row>
    <row r="109" spans="1:6" x14ac:dyDescent="0.25">
      <c r="A109" s="8"/>
      <c r="B109" s="222" t="str">
        <f t="array" ref="B109">IFERROR(INDEX('Programming 2'!$A$119:$F$126,SMALL(IF('Programming 2'!$B$119:$B$126=1,ROW('Programming 2'!$B$119:$B$126)-118),ROW(5:5)),5),"")</f>
        <v/>
      </c>
      <c r="C109" s="222" t="str">
        <f t="array" ref="C109">IFERROR(INDEX('Programming 2'!$A$119:$F$126,SMALL(IF('Programming 2'!$B$119:$B$126=1,ROW('Programming 2'!$B$119:$B$126)-118),ROW(5:5)),6),"")</f>
        <v/>
      </c>
      <c r="F109" s="217" t="str">
        <f t="shared" si="10"/>
        <v>Hide</v>
      </c>
    </row>
    <row r="110" spans="1:6" x14ac:dyDescent="0.25">
      <c r="A110" s="8"/>
      <c r="B110" s="222" t="str">
        <f t="array" ref="B110">IFERROR(INDEX('Programming 2'!$A$119:$F$126,SMALL(IF('Programming 2'!$B$119:$B$126=1,ROW('Programming 2'!$B$119:$B$126)-118),ROW(6:6)),5),"")</f>
        <v/>
      </c>
      <c r="C110" s="222" t="str">
        <f t="array" ref="C110">IFERROR(INDEX('Programming 2'!$A$119:$F$126,SMALL(IF('Programming 2'!$B$119:$B$126=1,ROW('Programming 2'!$B$119:$B$126)-118),ROW(6:6)),6),"")</f>
        <v/>
      </c>
      <c r="F110" s="217" t="str">
        <f t="shared" si="10"/>
        <v>Hide</v>
      </c>
    </row>
    <row r="111" spans="1:6" x14ac:dyDescent="0.25">
      <c r="A111" s="8"/>
      <c r="B111" s="222" t="str">
        <f t="array" ref="B111">IFERROR(INDEX('Programming 2'!$A$119:$F$126,SMALL(IF('Programming 2'!$B$119:$B$126=1,ROW('Programming 2'!$B$119:$B$126)-118),ROW(7:7)),5),"")</f>
        <v/>
      </c>
      <c r="C111" s="222" t="str">
        <f t="array" ref="C111">IFERROR(INDEX('Programming 2'!$A$119:$F$126,SMALL(IF('Programming 2'!$B$119:$B$126=1,ROW('Programming 2'!$B$119:$B$126)-118),ROW(7:7)),6),"")</f>
        <v/>
      </c>
      <c r="F111" s="217" t="str">
        <f t="shared" si="10"/>
        <v>Hide</v>
      </c>
    </row>
    <row r="112" spans="1:6" ht="18.75" x14ac:dyDescent="0.3">
      <c r="A112" s="456" t="s">
        <v>480</v>
      </c>
      <c r="B112" s="457"/>
      <c r="C112" s="457"/>
      <c r="F112" s="217" t="s">
        <v>456</v>
      </c>
    </row>
    <row r="113" spans="1:6" ht="15.75" customHeight="1" x14ac:dyDescent="0.25">
      <c r="A113" s="454" t="s">
        <v>483</v>
      </c>
      <c r="B113" s="455"/>
      <c r="C113" s="455"/>
      <c r="F113" s="217" t="s">
        <v>456</v>
      </c>
    </row>
    <row r="114" spans="1:6" x14ac:dyDescent="0.25">
      <c r="A114" s="462" t="s">
        <v>128</v>
      </c>
      <c r="B114" s="462"/>
      <c r="C114" s="462"/>
      <c r="F114" s="217" t="s">
        <v>456</v>
      </c>
    </row>
    <row r="115" spans="1:6" x14ac:dyDescent="0.25">
      <c r="A115" s="8"/>
      <c r="B115" t="str">
        <f t="array" ref="B115">IFERROR(INDEX('Programming 2'!$A$130:$F$134,SMALL(IF('Programming 2'!$B$130:$B$134=1,ROW('Programming 2'!$B$130:$B$134)-129),ROW(1:1)),5),"None")</f>
        <v>None</v>
      </c>
      <c r="C115" t="str">
        <f t="array" ref="C115">IFERROR(INDEX('Programming 2'!$A$130:$F$134,SMALL(IF('Programming 2'!$B$130:$B$134=1,ROW('Programming 2'!$B$130:$B$134)-129),ROW(1:1)),6),"")</f>
        <v/>
      </c>
      <c r="F115" s="217" t="str">
        <f t="shared" ref="F115:F119" si="11">IF(B115="","Hide","Show")</f>
        <v>Show</v>
      </c>
    </row>
    <row r="116" spans="1:6" x14ac:dyDescent="0.25">
      <c r="A116" s="8"/>
      <c r="B116" t="str">
        <f t="array" ref="B116">IFERROR(INDEX('Programming 2'!$A$130:$F$134,SMALL(IF('Programming 2'!$B$130:$B$134=1,ROW('Programming 2'!$B$130:$B$134)-129),ROW(2:2)),5),"")</f>
        <v/>
      </c>
      <c r="C116" t="str">
        <f t="array" ref="C116">IFERROR(INDEX('Programming 2'!$A$130:$F$134,SMALL(IF('Programming 2'!$B$130:$B$134=1,ROW('Programming 2'!$B$130:$B$134)-129),ROW(2:2)),6),"")</f>
        <v/>
      </c>
      <c r="F116" s="217" t="str">
        <f t="shared" si="11"/>
        <v>Hide</v>
      </c>
    </row>
    <row r="117" spans="1:6" x14ac:dyDescent="0.25">
      <c r="A117" s="8"/>
      <c r="B117" t="str">
        <f t="array" ref="B117">IFERROR(INDEX('Programming 2'!$A$130:$F$134,SMALL(IF('Programming 2'!$B$130:$B$134=1,ROW('Programming 2'!$B$130:$B$134)-129),ROW(3:3)),5),"")</f>
        <v/>
      </c>
      <c r="C117" t="str">
        <f t="array" ref="C117">IFERROR(INDEX('Programming 2'!$A$130:$F$134,SMALL(IF('Programming 2'!$B$130:$B$134=1,ROW('Programming 2'!$B$130:$B$134)-129),ROW(3:3)),6),"")</f>
        <v/>
      </c>
      <c r="F117" s="217" t="str">
        <f t="shared" si="11"/>
        <v>Hide</v>
      </c>
    </row>
    <row r="118" spans="1:6" x14ac:dyDescent="0.25">
      <c r="A118" s="8"/>
      <c r="B118" t="str">
        <f t="array" ref="B118">IFERROR(INDEX('Programming 2'!$A$130:$F$134,SMALL(IF('Programming 2'!$B$130:$B$134=1,ROW('Programming 2'!$B$130:$B$134)-129),ROW(4:4)),5),"")</f>
        <v/>
      </c>
      <c r="C118" t="str">
        <f t="array" ref="C118">IFERROR(INDEX('Programming 2'!$A$130:$F$134,SMALL(IF('Programming 2'!$B$130:$B$134=1,ROW('Programming 2'!$B$130:$B$134)-129),ROW(4:4)),6),"")</f>
        <v/>
      </c>
      <c r="F118" s="217" t="str">
        <f t="shared" si="11"/>
        <v>Hide</v>
      </c>
    </row>
    <row r="119" spans="1:6" x14ac:dyDescent="0.25">
      <c r="A119" s="8"/>
      <c r="B119" t="str">
        <f t="array" ref="B119">IFERROR(INDEX('Programming 2'!$A$130:$F$134,SMALL(IF('Programming 2'!$B$130:$B$134=1,ROW('Programming 2'!$B$130:$B$134)-129),ROW(5:5)),5),"")</f>
        <v/>
      </c>
      <c r="C119" t="str">
        <f t="array" ref="C119">IFERROR(INDEX('Programming 2'!$A$130:$F$134,SMALL(IF('Programming 2'!$B$130:$B$134=1,ROW('Programming 2'!$B$130:$B$134)-129),ROW(5:5)),6),"")</f>
        <v/>
      </c>
      <c r="F119" s="217" t="str">
        <f t="shared" si="11"/>
        <v>Hide</v>
      </c>
    </row>
    <row r="120" spans="1:6" x14ac:dyDescent="0.25">
      <c r="A120" s="462" t="s">
        <v>129</v>
      </c>
      <c r="B120" s="462"/>
      <c r="C120" s="462"/>
      <c r="F120" s="217" t="s">
        <v>456</v>
      </c>
    </row>
    <row r="121" spans="1:6" x14ac:dyDescent="0.25">
      <c r="A121" s="8"/>
      <c r="B121" t="str">
        <f t="array" ref="B121">IFERROR(INDEX('Programming 2'!$A$136:$F$144,SMALL(IF('Programming 2'!$B$136:$B$144=1,ROW('Programming 2'!$B$136:$B$144)-135),ROW(1:1)),5),"None")</f>
        <v>None</v>
      </c>
      <c r="C121" t="str">
        <f t="array" ref="C121">IFERROR(INDEX('Programming 2'!$A$136:$F$144,SMALL(IF('Programming 2'!$B$136:$B$144=1,ROW('Programming 2'!$B$136:$B$144)-135),ROW(1:1)),6),"")</f>
        <v/>
      </c>
      <c r="F121" s="217" t="str">
        <f t="shared" ref="F121:F129" si="12">IF(B121="","Hide","Show")</f>
        <v>Show</v>
      </c>
    </row>
    <row r="122" spans="1:6" x14ac:dyDescent="0.25">
      <c r="A122" s="8"/>
      <c r="B122" t="str">
        <f t="array" ref="B122">IFERROR(INDEX('Programming 2'!$A$136:$F$144,SMALL(IF('Programming 2'!$B$136:$B$144=1,ROW('Programming 2'!$B$136:$B$144)-135),ROW(2:2)),5),"")</f>
        <v/>
      </c>
      <c r="C122" t="str">
        <f t="array" ref="C122">IFERROR(INDEX('Programming 2'!$A$136:$F$144,SMALL(IF('Programming 2'!$B$136:$B$144=1,ROW('Programming 2'!$B$136:$B$144)-135),ROW(2:2)),6),"")</f>
        <v/>
      </c>
      <c r="F122" s="217" t="str">
        <f t="shared" si="12"/>
        <v>Hide</v>
      </c>
    </row>
    <row r="123" spans="1:6" x14ac:dyDescent="0.25">
      <c r="A123" s="8"/>
      <c r="B123" t="str">
        <f t="array" ref="B123">IFERROR(INDEX('Programming 2'!$A$136:$F$144,SMALL(IF('Programming 2'!$B$136:$B$144=1,ROW('Programming 2'!$B$136:$B$144)-135),ROW(3:3)),5),"")</f>
        <v/>
      </c>
      <c r="C123" t="str">
        <f t="array" ref="C123">IFERROR(INDEX('Programming 2'!$A$136:$F$144,SMALL(IF('Programming 2'!$B$136:$B$144=1,ROW('Programming 2'!$B$136:$B$144)-135),ROW(3:3)),6),"")</f>
        <v/>
      </c>
      <c r="F123" s="217" t="str">
        <f t="shared" si="12"/>
        <v>Hide</v>
      </c>
    </row>
    <row r="124" spans="1:6" x14ac:dyDescent="0.25">
      <c r="A124" s="8"/>
      <c r="B124" t="str">
        <f t="array" ref="B124">IFERROR(INDEX('Programming 2'!$A$136:$F$144,SMALL(IF('Programming 2'!$B$136:$B$144=1,ROW('Programming 2'!$B$136:$B$144)-135),ROW(4:4)),5),"")</f>
        <v/>
      </c>
      <c r="C124" t="str">
        <f t="array" ref="C124">IFERROR(INDEX('Programming 2'!$A$136:$F$144,SMALL(IF('Programming 2'!$B$136:$B$144=1,ROW('Programming 2'!$B$136:$B$144)-135),ROW(4:4)),6),"")</f>
        <v/>
      </c>
      <c r="F124" s="217" t="str">
        <f t="shared" si="12"/>
        <v>Hide</v>
      </c>
    </row>
    <row r="125" spans="1:6" x14ac:dyDescent="0.25">
      <c r="A125" s="8"/>
      <c r="B125" t="str">
        <f t="array" ref="B125">IFERROR(INDEX('Programming 2'!$A$136:$F$144,SMALL(IF('Programming 2'!$B$136:$B$144=1,ROW('Programming 2'!$B$136:$B$144)-135),ROW(5:5)),5),"")</f>
        <v/>
      </c>
      <c r="C125" t="str">
        <f t="array" ref="C125">IFERROR(INDEX('Programming 2'!$A$136:$F$144,SMALL(IF('Programming 2'!$B$136:$B$144=1,ROW('Programming 2'!$B$136:$B$144)-135),ROW(5:5)),6),"")</f>
        <v/>
      </c>
      <c r="F125" s="217" t="str">
        <f t="shared" si="12"/>
        <v>Hide</v>
      </c>
    </row>
    <row r="126" spans="1:6" x14ac:dyDescent="0.25">
      <c r="A126" s="8"/>
      <c r="B126" t="str">
        <f t="array" ref="B126">IFERROR(INDEX('Programming 2'!$A$136:$F$144,SMALL(IF('Programming 2'!$B$136:$B$144=1,ROW('Programming 2'!$B$136:$B$144)-135),ROW(6:6)),5),"")</f>
        <v/>
      </c>
      <c r="C126" t="str">
        <f t="array" ref="C126">IFERROR(INDEX('Programming 2'!$A$136:$F$144,SMALL(IF('Programming 2'!$B$136:$B$144=1,ROW('Programming 2'!$B$136:$B$144)-135),ROW(6:6)),6),"")</f>
        <v/>
      </c>
      <c r="F126" s="217" t="str">
        <f t="shared" si="12"/>
        <v>Hide</v>
      </c>
    </row>
    <row r="127" spans="1:6" x14ac:dyDescent="0.25">
      <c r="A127" s="8"/>
      <c r="B127" t="str">
        <f t="array" ref="B127">IFERROR(INDEX('Programming 2'!$A$136:$F$144,SMALL(IF('Programming 2'!$B$136:$B$144=1,ROW('Programming 2'!$B$136:$B$144)-135),ROW(7:7)),5),"")</f>
        <v/>
      </c>
      <c r="C127" t="str">
        <f t="array" ref="C127">IFERROR(INDEX('Programming 2'!$A$136:$F$144,SMALL(IF('Programming 2'!$B$136:$B$144=1,ROW('Programming 2'!$B$136:$B$144)-135),ROW(7:7)),6),"")</f>
        <v/>
      </c>
      <c r="F127" s="217" t="str">
        <f t="shared" si="12"/>
        <v>Hide</v>
      </c>
    </row>
    <row r="128" spans="1:6" x14ac:dyDescent="0.25">
      <c r="A128" s="8"/>
      <c r="B128" t="str">
        <f t="array" ref="B128">IFERROR(INDEX('Programming 2'!$A$136:$F$144,SMALL(IF('Programming 2'!$B$136:$B$144=1,ROW('Programming 2'!$B$136:$B$144)-135),ROW(8:8)),5),"")</f>
        <v/>
      </c>
      <c r="C128" t="str">
        <f t="array" ref="C128">IFERROR(INDEX('Programming 2'!$A$136:$F$144,SMALL(IF('Programming 2'!$B$136:$B$144=1,ROW('Programming 2'!$B$136:$B$144)-135),ROW(8:8)),6),"")</f>
        <v/>
      </c>
      <c r="F128" s="217" t="str">
        <f t="shared" si="12"/>
        <v>Hide</v>
      </c>
    </row>
    <row r="129" spans="1:6" x14ac:dyDescent="0.25">
      <c r="A129" s="8"/>
      <c r="B129" t="str">
        <f t="array" ref="B129">IFERROR(INDEX('Programming 2'!$A$136:$F$144,SMALL(IF('Programming 2'!$B$136:$B$144=1,ROW('Programming 2'!$B$136:$B$144)-135),ROW(9:9)),5),"")</f>
        <v/>
      </c>
      <c r="C129" t="str">
        <f t="array" ref="C129">IFERROR(INDEX('Programming 2'!$A$136:$F$144,SMALL(IF('Programming 2'!$B$136:$B$144=1,ROW('Programming 2'!$B$136:$B$144)-135),ROW(9:9)),6),"")</f>
        <v/>
      </c>
      <c r="F129" s="217" t="str">
        <f t="shared" si="12"/>
        <v>Hide</v>
      </c>
    </row>
    <row r="130" spans="1:6" x14ac:dyDescent="0.25">
      <c r="A130" s="462" t="s">
        <v>130</v>
      </c>
      <c r="B130" s="462"/>
      <c r="C130" s="462"/>
      <c r="F130" s="217" t="s">
        <v>456</v>
      </c>
    </row>
    <row r="131" spans="1:6" x14ac:dyDescent="0.25">
      <c r="A131" s="8"/>
      <c r="B131" t="str">
        <f t="array" ref="B131">IFERROR(INDEX('Programming 2'!$A$146:$F$148,SMALL(IF('Programming 2'!$B$146:$B$148=1,ROW('Programming 2'!$B$146:$B$148)-145),ROW(1:1)),5),"None")</f>
        <v>None</v>
      </c>
      <c r="C131" t="str">
        <f t="array" ref="C131">IFERROR(INDEX('Programming 2'!$A$146:$F$148,SMALL(IF('Programming 2'!$B$146:$B$148=1,ROW('Programming 2'!$B$146:$B$148)-145),ROW(1:1)),6),"")</f>
        <v/>
      </c>
      <c r="F131" s="217" t="str">
        <f t="shared" ref="F131:F133" si="13">IF(B131="","Hide","Show")</f>
        <v>Show</v>
      </c>
    </row>
    <row r="132" spans="1:6" x14ac:dyDescent="0.25">
      <c r="A132" s="8"/>
      <c r="B132" t="str">
        <f t="array" ref="B132">IFERROR(INDEX('Programming 2'!$A$146:$F$148,SMALL(IF('Programming 2'!$B$146:$B$148=1,ROW('Programming 2'!$B$146:$B$148)-145),ROW(2:2)),5),"")</f>
        <v/>
      </c>
      <c r="C132" t="str">
        <f t="array" ref="C132">IFERROR(INDEX('Programming 2'!$A$146:$F$148,SMALL(IF('Programming 2'!$B$146:$B$148=1,ROW('Programming 2'!$B$146:$B$148)-145),ROW(2:2)),6),"")</f>
        <v/>
      </c>
      <c r="F132" s="217" t="str">
        <f t="shared" si="13"/>
        <v>Hide</v>
      </c>
    </row>
    <row r="133" spans="1:6" x14ac:dyDescent="0.25">
      <c r="A133" s="8"/>
      <c r="B133" t="str">
        <f t="array" ref="B133">IFERROR(INDEX('Programming 2'!$A$146:$F$148,SMALL(IF('Programming 2'!$B$146:$B$148=1,ROW('Programming 2'!$B$146:$B$148)-145),ROW(3:3)),5),"")</f>
        <v/>
      </c>
      <c r="C133" t="str">
        <f t="array" ref="C133">IFERROR(INDEX('Programming 2'!$A$146:$F$148,SMALL(IF('Programming 2'!$B$146:$B$148=1,ROW('Programming 2'!$B$146:$B$148)-145),ROW(3:3)),6),"")</f>
        <v/>
      </c>
      <c r="F133" s="217" t="str">
        <f t="shared" si="13"/>
        <v>Hide</v>
      </c>
    </row>
    <row r="134" spans="1:6" x14ac:dyDescent="0.25">
      <c r="A134" s="462" t="str">
        <f>'IR3'!$A$25:$F$25</f>
        <v>IR3.4:  Evidence that policy barriers to access to family planning services and information have been identified, and/or removed</v>
      </c>
      <c r="B134" s="462"/>
      <c r="C134" s="462"/>
      <c r="F134" s="217" t="s">
        <v>456</v>
      </c>
    </row>
    <row r="135" spans="1:6" x14ac:dyDescent="0.25">
      <c r="A135" s="8"/>
      <c r="B135" t="str">
        <f t="array" ref="B135">IFERROR(INDEX('Programming 2'!$A$150:$F$153,SMALL(IF('Programming 2'!$B$150:$B$153=1,ROW('Programming 2'!$B$150:$B$153)-149),ROW(1:1)),5),"None")</f>
        <v>None</v>
      </c>
      <c r="C135" t="str">
        <f t="array" ref="C135">IFERROR(INDEX('Programming 2'!$A$150:$F$153,SMALL(IF('Programming 2'!$B$150:$B$153=1,ROW('Programming 2'!$B$150:$B$153)-149),ROW(1:1)),6),"")</f>
        <v/>
      </c>
      <c r="F135" s="217" t="str">
        <f t="shared" ref="F135:F138" si="14">IF(B135="","Hide","Show")</f>
        <v>Show</v>
      </c>
    </row>
    <row r="136" spans="1:6" x14ac:dyDescent="0.25">
      <c r="A136" s="8"/>
      <c r="B136" t="str">
        <f t="array" ref="B136">IFERROR(INDEX('Programming 2'!$A$150:$F$153,SMALL(IF('Programming 2'!$B$150:$B$153=1,ROW('Programming 2'!$B$150:$B$153)-149),ROW(2:2)),5),"")</f>
        <v/>
      </c>
      <c r="C136" t="str">
        <f t="array" ref="C136">IFERROR(INDEX('Programming 2'!$A$150:$F$153,SMALL(IF('Programming 2'!$B$150:$B$153=1,ROW('Programming 2'!$B$150:$B$153)-149),ROW(2:2)),6),"")</f>
        <v/>
      </c>
      <c r="F136" s="217" t="str">
        <f t="shared" si="14"/>
        <v>Hide</v>
      </c>
    </row>
    <row r="137" spans="1:6" x14ac:dyDescent="0.25">
      <c r="A137" s="8"/>
      <c r="B137" t="str">
        <f t="array" ref="B137">IFERROR(INDEX('Programming 2'!$A$150:$F$153,SMALL(IF('Programming 2'!$B$150:$B$153=1,ROW('Programming 2'!$B$150:$B$153)-149),ROW(3:3)),5),"")</f>
        <v/>
      </c>
      <c r="C137" t="str">
        <f t="array" ref="C137">IFERROR(INDEX('Programming 2'!$A$150:$F$153,SMALL(IF('Programming 2'!$B$150:$B$153=1,ROW('Programming 2'!$B$150:$B$153)-149),ROW(3:3)),6),"")</f>
        <v/>
      </c>
      <c r="F137" s="217" t="str">
        <f t="shared" si="14"/>
        <v>Hide</v>
      </c>
    </row>
    <row r="138" spans="1:6" x14ac:dyDescent="0.25">
      <c r="A138" s="8"/>
      <c r="B138" t="str">
        <f t="array" ref="B138">IFERROR(INDEX('Programming 2'!$A$150:$F$153,SMALL(IF('Programming 2'!$B$150:$B$153=1,ROW('Programming 2'!$B$150:$B$153)-149),ROW(4:4)),5),"")</f>
        <v/>
      </c>
      <c r="C138" t="str">
        <f t="array" ref="C138">IFERROR(INDEX('Programming 2'!$A$150:$F$153,SMALL(IF('Programming 2'!$B$150:$B$153=1,ROW('Programming 2'!$B$150:$B$153)-149),ROW(4:4)),6),"")</f>
        <v/>
      </c>
      <c r="F138" s="217" t="str">
        <f t="shared" si="14"/>
        <v>Hide</v>
      </c>
    </row>
    <row r="139" spans="1:6" x14ac:dyDescent="0.25">
      <c r="A139" s="462" t="str">
        <f>'IR3'!$A$30:$F$30</f>
        <v>IR3.5:  Evidence of the implementation of policies that promote family planning services  and information</v>
      </c>
      <c r="B139" s="462"/>
      <c r="C139" s="462"/>
      <c r="F139" s="217" t="s">
        <v>456</v>
      </c>
    </row>
    <row r="140" spans="1:6" x14ac:dyDescent="0.25">
      <c r="A140" s="8"/>
      <c r="B140" t="str">
        <f t="array" ref="B140">IFERROR(INDEX('Programming 2'!$A$155:$F$161,SMALL(IF('Programming 2'!$B$155:$B$161=1,ROW('Programming 2'!$B$155:$B$161)-154),ROW(1:1)),5),"None")</f>
        <v>None</v>
      </c>
      <c r="C140" t="str">
        <f t="array" ref="C140">IFERROR(INDEX('Programming 2'!$A$155:$F$161,SMALL(IF('Programming 2'!$B$155:$B$161=1,ROW('Programming 2'!$B$155:$B$161)-154),ROW(1:1)),6),"")</f>
        <v/>
      </c>
      <c r="F140" s="217" t="str">
        <f t="shared" ref="F140:F144" si="15">IF(B140="","Hide","Show")</f>
        <v>Show</v>
      </c>
    </row>
    <row r="141" spans="1:6" x14ac:dyDescent="0.25">
      <c r="A141" s="8"/>
      <c r="B141" t="str">
        <f t="array" ref="B141">IFERROR(INDEX('Programming 2'!$A$155:$F$161,SMALL(IF('Programming 2'!$B$155:$B$161=1,ROW('Programming 2'!$B$155:$B$161)-154),ROW(2:2)),5),"")</f>
        <v/>
      </c>
      <c r="C141" t="str">
        <f t="array" ref="C141">IFERROR(INDEX('Programming 2'!$A$155:$F$161,SMALL(IF('Programming 2'!$B$155:$B$161=1,ROW('Programming 2'!$B$155:$B$161)-154),ROW(2:2)),6),"")</f>
        <v/>
      </c>
      <c r="F141" s="217" t="str">
        <f t="shared" si="15"/>
        <v>Hide</v>
      </c>
    </row>
    <row r="142" spans="1:6" x14ac:dyDescent="0.25">
      <c r="A142" s="8"/>
      <c r="B142" t="str">
        <f t="array" ref="B142">IFERROR(INDEX('Programming 2'!$A$155:$F$161,SMALL(IF('Programming 2'!$B$155:$B$161=1,ROW('Programming 2'!$B$155:$B$161)-154),ROW(3:3)),5),"")</f>
        <v/>
      </c>
      <c r="C142" t="str">
        <f t="array" ref="C142">IFERROR(INDEX('Programming 2'!$A$155:$F$161,SMALL(IF('Programming 2'!$B$155:$B$161=1,ROW('Programming 2'!$B$155:$B$161)-154),ROW(3:3)),6),"")</f>
        <v/>
      </c>
      <c r="F142" s="217" t="str">
        <f t="shared" si="15"/>
        <v>Hide</v>
      </c>
    </row>
    <row r="143" spans="1:6" x14ac:dyDescent="0.25">
      <c r="A143" s="8"/>
      <c r="B143" t="str">
        <f t="array" ref="B143">IFERROR(INDEX('Programming 2'!$A$155:$F$161,SMALL(IF('Programming 2'!$B$155:$B$161=1,ROW('Programming 2'!$B$155:$B$161)-154),ROW(4:4)),5),"")</f>
        <v/>
      </c>
      <c r="C143" t="str">
        <f t="array" ref="C143">IFERROR(INDEX('Programming 2'!$A$155:$F$161,SMALL(IF('Programming 2'!$B$155:$B$161=1,ROW('Programming 2'!$B$155:$B$161)-154),ROW(4:4)),6),"")</f>
        <v/>
      </c>
      <c r="F143" s="217" t="str">
        <f t="shared" si="15"/>
        <v>Hide</v>
      </c>
    </row>
    <row r="144" spans="1:6" x14ac:dyDescent="0.25">
      <c r="A144" s="8"/>
      <c r="B144" t="str">
        <f t="array" ref="B144">IFERROR(INDEX('Programming 2'!$A$155:$F$161,SMALL(IF('Programming 2'!$B$155:$B$161=1,ROW('Programming 2'!$B$155:$B$161)-154),ROW(5:5)),5),"")</f>
        <v/>
      </c>
      <c r="C144" t="str">
        <f t="array" ref="C144">IFERROR(INDEX('Programming 2'!$A$155:$F$161,SMALL(IF('Programming 2'!$B$155:$B$161=1,ROW('Programming 2'!$B$155:$B$161)-154),ROW(5:5)),6),"")</f>
        <v/>
      </c>
      <c r="F144" s="217" t="str">
        <f t="shared" si="15"/>
        <v>Hide</v>
      </c>
    </row>
    <row r="145" spans="1:6" ht="18.75" x14ac:dyDescent="0.3">
      <c r="A145" s="456" t="s">
        <v>481</v>
      </c>
      <c r="B145" s="457"/>
      <c r="C145" s="457"/>
      <c r="F145" s="217" t="s">
        <v>456</v>
      </c>
    </row>
    <row r="146" spans="1:6" ht="27.75" customHeight="1" x14ac:dyDescent="0.25">
      <c r="A146" s="454" t="s">
        <v>51</v>
      </c>
      <c r="B146" s="455"/>
      <c r="C146" s="455"/>
      <c r="F146" s="217" t="s">
        <v>456</v>
      </c>
    </row>
    <row r="147" spans="1:6" x14ac:dyDescent="0.25">
      <c r="A147" s="462" t="s">
        <v>127</v>
      </c>
      <c r="B147" s="462"/>
      <c r="C147" s="462"/>
      <c r="F147" s="217" t="s">
        <v>456</v>
      </c>
    </row>
    <row r="148" spans="1:6" x14ac:dyDescent="0.25">
      <c r="A148" s="8"/>
      <c r="B148" t="str">
        <f t="array" ref="B148">IFERROR(INDEX('Programming 2'!$A$167:$F$173,SMALL(IF('Programming 2'!$B$167:$B$173=1,ROW('Programming 2'!$B$167:$B$173)-166),ROW(1:1)),5),"None")</f>
        <v>None</v>
      </c>
      <c r="C148" t="str">
        <f t="array" ref="C148">IFERROR(INDEX('Programming 2'!$A$167:$F$173,SMALL(IF('Programming 2'!$B$167:$B$173=1,ROW('Programming 2'!$B$167:$B$173)-166),ROW(1:1)),6),"")</f>
        <v/>
      </c>
      <c r="F148" s="217" t="str">
        <f t="shared" ref="F148:F154" si="16">IF(B148="","Hide","Show")</f>
        <v>Show</v>
      </c>
    </row>
    <row r="149" spans="1:6" x14ac:dyDescent="0.25">
      <c r="A149" s="8"/>
      <c r="B149" t="str">
        <f t="array" ref="B149">IFERROR(INDEX('Programming 2'!$A$167:$F$173,SMALL(IF('Programming 2'!$B$167:$B$173=1,ROW('Programming 2'!$B$167:$B$173)-166),ROW(2:2)),5),"")</f>
        <v/>
      </c>
      <c r="C149" t="str">
        <f t="array" ref="C149">IFERROR(INDEX('Programming 2'!$A$167:$F$173,SMALL(IF('Programming 2'!$B$167:$B$173=1,ROW('Programming 2'!$B$167:$B$173)-166),ROW(2:2)),6),"")</f>
        <v/>
      </c>
      <c r="F149" s="217" t="str">
        <f t="shared" si="16"/>
        <v>Hide</v>
      </c>
    </row>
    <row r="150" spans="1:6" x14ac:dyDescent="0.25">
      <c r="A150" s="8"/>
      <c r="B150" t="str">
        <f t="array" ref="B150">IFERROR(INDEX('Programming 2'!$A$167:$F$173,SMALL(IF('Programming 2'!$B$167:$B$173=1,ROW('Programming 2'!$B$167:$B$173)-166),ROW(3:3)),5),"")</f>
        <v/>
      </c>
      <c r="C150" t="str">
        <f t="array" ref="C150">IFERROR(INDEX('Programming 2'!$A$167:$F$173,SMALL(IF('Programming 2'!$B$167:$B$173=1,ROW('Programming 2'!$B$167:$B$173)-166),ROW(3:3)),6),"")</f>
        <v/>
      </c>
      <c r="F150" s="217" t="str">
        <f t="shared" si="16"/>
        <v>Hide</v>
      </c>
    </row>
    <row r="151" spans="1:6" x14ac:dyDescent="0.25">
      <c r="A151" s="8"/>
      <c r="B151" t="str">
        <f t="array" ref="B151">IFERROR(INDEX('Programming 2'!$A$167:$F$173,SMALL(IF('Programming 2'!$B$167:$B$173=1,ROW('Programming 2'!$B$167:$B$173)-166),ROW(4:4)),5),"")</f>
        <v/>
      </c>
      <c r="C151" t="str">
        <f t="array" ref="C151">IFERROR(INDEX('Programming 2'!$A$167:$F$173,SMALL(IF('Programming 2'!$B$167:$B$173=1,ROW('Programming 2'!$B$167:$B$173)-166),ROW(4:4)),6),"")</f>
        <v/>
      </c>
      <c r="F151" s="217" t="str">
        <f t="shared" si="16"/>
        <v>Hide</v>
      </c>
    </row>
    <row r="152" spans="1:6" x14ac:dyDescent="0.25">
      <c r="A152" s="8"/>
      <c r="B152" t="str">
        <f t="array" ref="B152">IFERROR(INDEX('Programming 2'!$A$167:$F$173,SMALL(IF('Programming 2'!$B$167:$B$173=1,ROW('Programming 2'!$B$167:$B$173)-166),ROW(5:5)),5),"")</f>
        <v/>
      </c>
      <c r="C152" t="str">
        <f t="array" ref="C152">IFERROR(INDEX('Programming 2'!$A$167:$F$173,SMALL(IF('Programming 2'!$B$167:$B$173=1,ROW('Programming 2'!$B$167:$B$173)-166),ROW(5:5)),6),"")</f>
        <v/>
      </c>
      <c r="F152" s="217" t="str">
        <f t="shared" si="16"/>
        <v>Hide</v>
      </c>
    </row>
    <row r="153" spans="1:6" x14ac:dyDescent="0.25">
      <c r="A153" s="8"/>
      <c r="B153" t="str">
        <f t="array" ref="B153">IFERROR(INDEX('Programming 2'!$A$167:$F$173,SMALL(IF('Programming 2'!$B$167:$B$173=1,ROW('Programming 2'!$B$167:$B$173)-166),ROW(6:6)),5),"")</f>
        <v/>
      </c>
      <c r="C153" t="str">
        <f t="array" ref="C153">IFERROR(INDEX('Programming 2'!$A$167:$F$173,SMALL(IF('Programming 2'!$B$167:$B$173=1,ROW('Programming 2'!$B$167:$B$173)-166),ROW(6:6)),6),"")</f>
        <v/>
      </c>
      <c r="F153" s="217" t="str">
        <f t="shared" si="16"/>
        <v>Hide</v>
      </c>
    </row>
    <row r="154" spans="1:6" x14ac:dyDescent="0.25">
      <c r="A154" s="8"/>
      <c r="B154" t="str">
        <f t="array" ref="B154">IFERROR(INDEX('Programming 2'!$A$167:$F$173,SMALL(IF('Programming 2'!$B$167:$B$173=1,ROW('Programming 2'!$B$167:$B$173)-166),ROW(7:7)),5),"")</f>
        <v/>
      </c>
      <c r="C154" t="str">
        <f t="array" ref="C154">IFERROR(INDEX('Programming 2'!$A$167:$F$173,SMALL(IF('Programming 2'!$B$167:$B$173=1,ROW('Programming 2'!$B$167:$B$173)-166),ROW(7:7)),6),"")</f>
        <v/>
      </c>
      <c r="F154" s="217" t="str">
        <f t="shared" si="16"/>
        <v>Hide</v>
      </c>
    </row>
    <row r="155" spans="1:6" x14ac:dyDescent="0.25">
      <c r="A155" s="462" t="s">
        <v>126</v>
      </c>
      <c r="B155" s="462"/>
      <c r="C155" s="462"/>
      <c r="F155" s="217" t="s">
        <v>456</v>
      </c>
    </row>
    <row r="156" spans="1:6" x14ac:dyDescent="0.25">
      <c r="A156" s="8"/>
      <c r="B156" t="str">
        <f t="array" ref="B156">IFERROR(INDEX('Programming 2'!$A$175:$F$183,SMALL(IF('Programming 2'!$B$175:$B$183=1,ROW('Programming 2'!$B$175:$B$183)-174),ROW(1:1)),5),"None")</f>
        <v>None</v>
      </c>
      <c r="C156" t="str">
        <f t="array" ref="C156">IFERROR(INDEX('Programming 2'!$A$175:$F$183,SMALL(IF('Programming 2'!$B$175:$B$183=1,ROW('Programming 2'!$B$175:$B$183)-174),ROW(1:1)),6),"")</f>
        <v/>
      </c>
      <c r="F156" s="217" t="str">
        <f t="shared" ref="F156:F163" si="17">IF(B156="","Hide","Show")</f>
        <v>Show</v>
      </c>
    </row>
    <row r="157" spans="1:6" x14ac:dyDescent="0.25">
      <c r="A157" s="8"/>
      <c r="B157" t="str">
        <f t="array" ref="B157">IFERROR(INDEX('Programming 2'!$A$175:$F$183,SMALL(IF('Programming 2'!$B$175:$B$183=1,ROW('Programming 2'!$B$175:$B$183)-174),ROW(2:2)),5),"")</f>
        <v/>
      </c>
      <c r="C157" t="str">
        <f t="array" ref="C157">IFERROR(INDEX('Programming 2'!$A$175:$F$183,SMALL(IF('Programming 2'!$B$175:$B$183=1,ROW('Programming 2'!$B$175:$B$183)-174),ROW(2:2)),6),"")</f>
        <v/>
      </c>
      <c r="F157" s="217" t="str">
        <f t="shared" si="17"/>
        <v>Hide</v>
      </c>
    </row>
    <row r="158" spans="1:6" x14ac:dyDescent="0.25">
      <c r="A158" s="8"/>
      <c r="B158" t="str">
        <f t="array" ref="B158">IFERROR(INDEX('Programming 2'!$A$175:$F$183,SMALL(IF('Programming 2'!$B$175:$B$183=1,ROW('Programming 2'!$B$175:$B$183)-174),ROW(3:3)),5),"")</f>
        <v/>
      </c>
      <c r="C158" t="str">
        <f t="array" ref="C158">IFERROR(INDEX('Programming 2'!$A$175:$F$183,SMALL(IF('Programming 2'!$B$175:$B$183=1,ROW('Programming 2'!$B$175:$B$183)-174),ROW(3:3)),6),"")</f>
        <v/>
      </c>
      <c r="F158" s="217" t="str">
        <f t="shared" si="17"/>
        <v>Hide</v>
      </c>
    </row>
    <row r="159" spans="1:6" x14ac:dyDescent="0.25">
      <c r="A159" s="8"/>
      <c r="B159" t="str">
        <f t="array" ref="B159">IFERROR(INDEX('Programming 2'!$A$175:$F$183,SMALL(IF('Programming 2'!$B$175:$B$183=1,ROW('Programming 2'!$B$175:$B$183)-174),ROW(4:4)),5),"")</f>
        <v/>
      </c>
      <c r="C159" t="str">
        <f t="array" ref="C159">IFERROR(INDEX('Programming 2'!$A$175:$F$183,SMALL(IF('Programming 2'!$B$175:$B$183=1,ROW('Programming 2'!$B$175:$B$183)-174),ROW(4:4)),6),"")</f>
        <v/>
      </c>
      <c r="F159" s="217" t="str">
        <f t="shared" si="17"/>
        <v>Hide</v>
      </c>
    </row>
    <row r="160" spans="1:6" x14ac:dyDescent="0.25">
      <c r="A160" s="8"/>
      <c r="B160" t="str">
        <f t="array" ref="B160">IFERROR(INDEX('Programming 2'!$A$175:$F$183,SMALL(IF('Programming 2'!$B$175:$B$183=1,ROW('Programming 2'!$B$175:$B$183)-174),ROW(5:5)),5),"")</f>
        <v/>
      </c>
      <c r="C160" t="str">
        <f t="array" ref="C160">IFERROR(INDEX('Programming 2'!$A$175:$F$183,SMALL(IF('Programming 2'!$B$175:$B$183=1,ROW('Programming 2'!$B$175:$B$183)-174),ROW(5:5)),6),"")</f>
        <v/>
      </c>
      <c r="F160" s="217" t="str">
        <f t="shared" si="17"/>
        <v>Hide</v>
      </c>
    </row>
    <row r="161" spans="1:6" x14ac:dyDescent="0.25">
      <c r="A161" s="8"/>
      <c r="B161" t="str">
        <f t="array" ref="B161">IFERROR(INDEX('Programming 2'!$A$175:$F$183,SMALL(IF('Programming 2'!$B$175:$B$183=1,ROW('Programming 2'!$B$175:$B$183)-174),ROW(6:6)),5),"")</f>
        <v/>
      </c>
      <c r="C161" t="str">
        <f t="array" ref="C161">IFERROR(INDEX('Programming 2'!$A$175:$F$183,SMALL(IF('Programming 2'!$B$175:$B$183=1,ROW('Programming 2'!$B$175:$B$183)-174),ROW(6:6)),6),"")</f>
        <v/>
      </c>
      <c r="F161" s="217" t="str">
        <f t="shared" si="17"/>
        <v>Hide</v>
      </c>
    </row>
    <row r="162" spans="1:6" x14ac:dyDescent="0.25">
      <c r="A162" s="8"/>
      <c r="B162" t="str">
        <f t="array" ref="B162">IFERROR(INDEX('Programming 2'!$A$175:$F$183,SMALL(IF('Programming 2'!$B$175:$B$183=1,ROW('Programming 2'!$B$175:$B$183)-174),ROW(7:7)),5),"")</f>
        <v/>
      </c>
      <c r="C162" t="str">
        <f t="array" ref="C162">IFERROR(INDEX('Programming 2'!$A$175:$F$183,SMALL(IF('Programming 2'!$B$175:$B$183=1,ROW('Programming 2'!$B$175:$B$183)-174),ROW(7:7)),6),"")</f>
        <v/>
      </c>
      <c r="F162" s="217" t="str">
        <f t="shared" si="17"/>
        <v>Hide</v>
      </c>
    </row>
    <row r="163" spans="1:6" x14ac:dyDescent="0.25">
      <c r="A163" s="8"/>
      <c r="B163" t="str">
        <f t="array" ref="B163">IFERROR(INDEX('Programming 2'!$A$175:$F$183,SMALL(IF('Programming 2'!$B$175:$B$183=1,ROW('Programming 2'!$B$175:$B$183)-174),ROW(8:8)),5),"")</f>
        <v/>
      </c>
      <c r="C163" t="str">
        <f t="array" ref="C163">IFERROR(INDEX('Programming 2'!$A$175:$F$183,SMALL(IF('Programming 2'!$B$175:$B$183=1,ROW('Programming 2'!$B$175:$B$183)-174),ROW(8:8)),6),"")</f>
        <v/>
      </c>
      <c r="F163" s="217" t="str">
        <f t="shared" si="17"/>
        <v>Hide</v>
      </c>
    </row>
    <row r="164" spans="1:6" x14ac:dyDescent="0.25">
      <c r="A164" s="462" t="s">
        <v>125</v>
      </c>
      <c r="B164" s="462"/>
      <c r="C164" s="462"/>
      <c r="F164" s="217" t="s">
        <v>456</v>
      </c>
    </row>
    <row r="165" spans="1:6" x14ac:dyDescent="0.25">
      <c r="A165" s="8"/>
      <c r="B165" t="str">
        <f t="array" ref="B165">IFERROR(INDEX('Programming 2'!$A$185:$F$188,SMALL(IF('Programming 2'!$B$185:$B$188=1,ROW('Programming 2'!$B$185:$B$188)-184),ROW(1:1)),5),"None")</f>
        <v>None</v>
      </c>
      <c r="C165" t="str">
        <f t="array" ref="C165">IFERROR(INDEX('Programming 2'!$A$185:$F$188,SMALL(IF('Programming 2'!$B$185:$B$188=1,ROW('Programming 2'!$B$185:$B$188)-184),ROW(1:1)),6),"")</f>
        <v/>
      </c>
      <c r="F165" s="217" t="str">
        <f t="shared" ref="F165:F168" si="18">IF(B165="","Hide","Show")</f>
        <v>Show</v>
      </c>
    </row>
    <row r="166" spans="1:6" x14ac:dyDescent="0.25">
      <c r="A166" s="8"/>
      <c r="B166" t="str">
        <f t="array" ref="B166">IFERROR(INDEX('Programming 2'!$A$185:$F$188,SMALL(IF('Programming 2'!$B$185:$B$188=1,ROW('Programming 2'!$B$185:$B$188)-184),ROW(2:2)),5),"")</f>
        <v/>
      </c>
      <c r="C166" t="str">
        <f t="array" ref="C166">IFERROR(INDEX('Programming 2'!$A$185:$F$188,SMALL(IF('Programming 2'!$B$185:$B$188=1,ROW('Programming 2'!$B$185:$B$188)-184),ROW(2:2)),6),"")</f>
        <v/>
      </c>
      <c r="F166" s="217" t="str">
        <f t="shared" si="18"/>
        <v>Hide</v>
      </c>
    </row>
    <row r="167" spans="1:6" x14ac:dyDescent="0.25">
      <c r="A167" s="8"/>
      <c r="B167" t="str">
        <f t="array" ref="B167">IFERROR(INDEX('Programming 2'!$A$185:$F$188,SMALL(IF('Programming 2'!$B$185:$B$188=1,ROW('Programming 2'!$B$185:$B$188)-184),ROW(3:3)),5),"")</f>
        <v/>
      </c>
      <c r="C167" t="str">
        <f t="array" ref="C167">IFERROR(INDEX('Programming 2'!$A$185:$F$188,SMALL(IF('Programming 2'!$B$185:$B$188=1,ROW('Programming 2'!$B$185:$B$188)-184),ROW(3:3)),6),"")</f>
        <v/>
      </c>
      <c r="F167" s="217" t="str">
        <f t="shared" si="18"/>
        <v>Hide</v>
      </c>
    </row>
    <row r="168" spans="1:6" x14ac:dyDescent="0.25">
      <c r="A168" s="8"/>
      <c r="B168" t="str">
        <f t="array" ref="B168">IFERROR(INDEX('Programming 2'!$A$185:$F$188,SMALL(IF('Programming 2'!$B$185:$B$188=1,ROW('Programming 2'!$B$185:$B$188)-184),ROW(4:4)),5),"")</f>
        <v/>
      </c>
      <c r="C168" t="str">
        <f t="array" ref="C168">IFERROR(INDEX('Programming 2'!$A$185:$F$188,SMALL(IF('Programming 2'!$B$185:$B$188=1,ROW('Programming 2'!$B$185:$B$188)-184),ROW(4:4)),6),"")</f>
        <v/>
      </c>
      <c r="F168" s="217" t="str">
        <f t="shared" si="18"/>
        <v>Hide</v>
      </c>
    </row>
    <row r="169" spans="1:6" x14ac:dyDescent="0.25">
      <c r="A169" s="462" t="s">
        <v>124</v>
      </c>
      <c r="B169" s="462"/>
      <c r="C169" s="462"/>
      <c r="F169" s="217" t="s">
        <v>456</v>
      </c>
    </row>
    <row r="170" spans="1:6" x14ac:dyDescent="0.25">
      <c r="A170" s="8"/>
      <c r="B170" t="str">
        <f t="array" ref="B170">IFERROR(INDEX('Programming 2'!$A$191:$F$204,SMALL(IF('Programming 2'!$B$191:$B$204=1,ROW('Programming 2'!$B$191:$B$204)-190),ROW(1:1)),5),"None")</f>
        <v>None</v>
      </c>
      <c r="C170" t="str">
        <f t="array" ref="C170">IFERROR(INDEX('Programming 2'!$A$191:$F$204,SMALL(IF('Programming 2'!$B$191:$B$204=1,ROW('Programming 2'!$B$191:$B$204)-190),ROW(1:1)),6),"")</f>
        <v/>
      </c>
      <c r="F170" s="217" t="str">
        <f t="shared" ref="F170:F181" si="19">IF(B170="","Hide","Show")</f>
        <v>Show</v>
      </c>
    </row>
    <row r="171" spans="1:6" x14ac:dyDescent="0.25">
      <c r="A171" s="8"/>
      <c r="B171" t="str">
        <f t="array" ref="B171">IFERROR(INDEX('Programming 2'!$A$191:$F$204,SMALL(IF('Programming 2'!$B$191:$B$204=1,ROW('Programming 2'!$B$191:$B$204)-190),ROW(2:2)),5),"")</f>
        <v/>
      </c>
      <c r="C171" t="str">
        <f t="array" ref="C171">IFERROR(INDEX('Programming 2'!$A$191:$F$204,SMALL(IF('Programming 2'!$B$191:$B$204=1,ROW('Programming 2'!$B$191:$B$204)-190),ROW(2:2)),6),"")</f>
        <v/>
      </c>
      <c r="F171" s="217" t="str">
        <f t="shared" si="19"/>
        <v>Hide</v>
      </c>
    </row>
    <row r="172" spans="1:6" x14ac:dyDescent="0.25">
      <c r="A172" s="8"/>
      <c r="B172" t="str">
        <f t="array" ref="B172">IFERROR(INDEX('Programming 2'!$A$191:$F$204,SMALL(IF('Programming 2'!$B$191:$B$204=1,ROW('Programming 2'!$B$191:$B$204)-190),ROW(3:3)),5),"")</f>
        <v/>
      </c>
      <c r="C172" t="str">
        <f t="array" ref="C172">IFERROR(INDEX('Programming 2'!$A$191:$F$204,SMALL(IF('Programming 2'!$B$191:$B$204=1,ROW('Programming 2'!$B$191:$B$204)-190),ROW(3:3)),6),"")</f>
        <v/>
      </c>
      <c r="F172" s="217" t="str">
        <f t="shared" si="19"/>
        <v>Hide</v>
      </c>
    </row>
    <row r="173" spans="1:6" x14ac:dyDescent="0.25">
      <c r="A173" s="8"/>
      <c r="B173" t="str">
        <f t="array" ref="B173">IFERROR(INDEX('Programming 2'!$A$191:$F$204,SMALL(IF('Programming 2'!$B$191:$B$204=1,ROW('Programming 2'!$B$191:$B$204)-190),ROW(4:4)),5),"")</f>
        <v/>
      </c>
      <c r="C173" t="str">
        <f t="array" ref="C173">IFERROR(INDEX('Programming 2'!$A$191:$F$204,SMALL(IF('Programming 2'!$B$191:$B$204=1,ROW('Programming 2'!$B$191:$B$204)-190),ROW(4:4)),6),"")</f>
        <v/>
      </c>
      <c r="F173" s="217" t="str">
        <f t="shared" si="19"/>
        <v>Hide</v>
      </c>
    </row>
    <row r="174" spans="1:6" x14ac:dyDescent="0.25">
      <c r="A174" s="8"/>
      <c r="B174" t="str">
        <f t="array" ref="B174">IFERROR(INDEX('Programming 2'!$A$191:$F$204,SMALL(IF('Programming 2'!$B$191:$B$204=1,ROW('Programming 2'!$B$191:$B$204)-190),ROW(5:5)),5),"")</f>
        <v/>
      </c>
      <c r="C174" t="str">
        <f t="array" ref="C174">IFERROR(INDEX('Programming 2'!$A$191:$F$204,SMALL(IF('Programming 2'!$B$191:$B$204=1,ROW('Programming 2'!$B$191:$B$204)-190),ROW(5:5)),6),"")</f>
        <v/>
      </c>
      <c r="F174" s="217" t="str">
        <f t="shared" si="19"/>
        <v>Hide</v>
      </c>
    </row>
    <row r="175" spans="1:6" x14ac:dyDescent="0.25">
      <c r="A175" s="8"/>
      <c r="B175" t="str">
        <f t="array" ref="B175">IFERROR(INDEX('Programming 2'!$A$191:$F$204,SMALL(IF('Programming 2'!$B$191:$B$204=1,ROW('Programming 2'!$B$191:$B$204)-190),ROW(6:6)),5),"")</f>
        <v/>
      </c>
      <c r="C175" t="str">
        <f t="array" ref="C175">IFERROR(INDEX('Programming 2'!$A$191:$F$204,SMALL(IF('Programming 2'!$B$191:$B$204=1,ROW('Programming 2'!$B$191:$B$204)-190),ROW(6:6)),6),"")</f>
        <v/>
      </c>
      <c r="F175" s="217" t="str">
        <f t="shared" si="19"/>
        <v>Hide</v>
      </c>
    </row>
    <row r="176" spans="1:6" x14ac:dyDescent="0.25">
      <c r="A176" s="8"/>
      <c r="B176" t="str">
        <f t="array" ref="B176">IFERROR(INDEX('Programming 2'!$A$191:$F$204,SMALL(IF('Programming 2'!$B$191:$B$204=1,ROW('Programming 2'!$B$191:$B$204)-190),ROW(7:7)),5),"")</f>
        <v/>
      </c>
      <c r="C176" t="str">
        <f t="array" ref="C176">IFERROR(INDEX('Programming 2'!$A$191:$F$204,SMALL(IF('Programming 2'!$B$191:$B$204=1,ROW('Programming 2'!$B$191:$B$204)-190),ROW(7:7)),6),"")</f>
        <v/>
      </c>
      <c r="F176" s="217" t="str">
        <f t="shared" si="19"/>
        <v>Hide</v>
      </c>
    </row>
    <row r="177" spans="1:6" x14ac:dyDescent="0.25">
      <c r="A177" s="8"/>
      <c r="B177" t="str">
        <f t="array" ref="B177">IFERROR(INDEX('Programming 2'!$A$191:$F$204,SMALL(IF('Programming 2'!$B$191:$B$204=1,ROW('Programming 2'!$B$191:$B$204)-190),ROW(8:8)),5),"")</f>
        <v/>
      </c>
      <c r="C177" t="str">
        <f t="array" ref="C177">IFERROR(INDEX('Programming 2'!$A$191:$F$204,SMALL(IF('Programming 2'!$B$191:$B$204=1,ROW('Programming 2'!$B$191:$B$204)-190),ROW(8:8)),6),"")</f>
        <v/>
      </c>
      <c r="F177" s="217" t="str">
        <f t="shared" si="19"/>
        <v>Hide</v>
      </c>
    </row>
    <row r="178" spans="1:6" x14ac:dyDescent="0.25">
      <c r="A178" s="8"/>
      <c r="B178" t="str">
        <f t="array" ref="B178">IFERROR(INDEX('Programming 2'!$A$191:$F$204,SMALL(IF('Programming 2'!$B$191:$B$204=1,ROW('Programming 2'!$B$191:$B$204)-190),ROW(9:9)),5),"")</f>
        <v/>
      </c>
      <c r="C178" t="str">
        <f t="array" ref="C178">IFERROR(INDEX('Programming 2'!$A$191:$F$204,SMALL(IF('Programming 2'!$B$191:$B$204=1,ROW('Programming 2'!$B$191:$B$204)-190),ROW(9:9)),6),"")</f>
        <v/>
      </c>
      <c r="F178" s="217" t="str">
        <f t="shared" si="19"/>
        <v>Hide</v>
      </c>
    </row>
    <row r="179" spans="1:6" x14ac:dyDescent="0.25">
      <c r="A179" s="8"/>
      <c r="B179" t="str">
        <f t="array" ref="B179">IFERROR(INDEX('Programming 2'!$A$191:$F$204,SMALL(IF('Programming 2'!$B$191:$B$204=1,ROW('Programming 2'!$B$191:$B$204)-190),ROW(10:10)),5),"")</f>
        <v/>
      </c>
      <c r="C179" t="str">
        <f t="array" ref="C179">IFERROR(INDEX('Programming 2'!$A$191:$F$204,SMALL(IF('Programming 2'!$B$191:$B$204=1,ROW('Programming 2'!$B$191:$B$204)-190),ROW(10:10)),6),"")</f>
        <v/>
      </c>
      <c r="F179" s="217" t="str">
        <f t="shared" si="19"/>
        <v>Hide</v>
      </c>
    </row>
    <row r="180" spans="1:6" x14ac:dyDescent="0.25">
      <c r="A180" s="8"/>
      <c r="B180" t="str">
        <f t="array" ref="B180">IFERROR(INDEX('Programming 2'!$A$191:$F$204,SMALL(IF('Programming 2'!$B$191:$B$204=1,ROW('Programming 2'!$B$191:$B$204)-190),ROW(11:11)),5),"")</f>
        <v/>
      </c>
      <c r="C180" t="str">
        <f t="array" ref="C180">IFERROR(INDEX('Programming 2'!$A$191:$F$204,SMALL(IF('Programming 2'!$B$191:$B$204=1,ROW('Programming 2'!$B$191:$B$204)-190),ROW(11:11)),6),"")</f>
        <v/>
      </c>
      <c r="F180" s="217" t="str">
        <f t="shared" si="19"/>
        <v>Hide</v>
      </c>
    </row>
    <row r="181" spans="1:6" x14ac:dyDescent="0.25">
      <c r="A181" s="8"/>
      <c r="B181" t="str">
        <f t="array" ref="B181">IFERROR(INDEX('Programming 2'!$A$191:$F$204,SMALL(IF('Programming 2'!$B$191:$B$204=1,ROW('Programming 2'!$B$191:$B$204)-190),ROW(12:12)),5),"")</f>
        <v/>
      </c>
      <c r="C181" t="str">
        <f t="array" ref="C181">IFERROR(INDEX('Programming 2'!$A$191:$F$204,SMALL(IF('Programming 2'!$B$191:$B$204=1,ROW('Programming 2'!$B$191:$B$204)-190),ROW(12:12)),6),"")</f>
        <v/>
      </c>
      <c r="F181" s="217" t="str">
        <f t="shared" si="19"/>
        <v>Hide</v>
      </c>
    </row>
    <row r="182" spans="1:6" ht="21.75" customHeight="1" x14ac:dyDescent="0.3">
      <c r="A182" s="456" t="s">
        <v>482</v>
      </c>
      <c r="B182" s="457"/>
      <c r="C182" s="457"/>
      <c r="F182" s="217" t="s">
        <v>456</v>
      </c>
    </row>
    <row r="183" spans="1:6" ht="27.75" customHeight="1" x14ac:dyDescent="0.25">
      <c r="A183" s="454" t="s">
        <v>62</v>
      </c>
      <c r="B183" s="455"/>
      <c r="C183" s="455"/>
      <c r="F183" s="217" t="s">
        <v>456</v>
      </c>
    </row>
    <row r="184" spans="1:6" x14ac:dyDescent="0.25">
      <c r="A184" s="462" t="s">
        <v>63</v>
      </c>
      <c r="B184" s="462"/>
      <c r="C184" s="462"/>
      <c r="F184" s="217" t="s">
        <v>456</v>
      </c>
    </row>
    <row r="185" spans="1:6" x14ac:dyDescent="0.25">
      <c r="A185" s="8"/>
      <c r="B185" t="str">
        <f t="array" ref="B185">IFERROR(INDEX('Programming 2'!$A$209:$F$213,SMALL(IF('Programming 2'!$B$209:$B$213=1,ROW('Programming 2'!$B$209:$B$213)-208),ROW(1:1)),5),"None")</f>
        <v>None</v>
      </c>
      <c r="C185" t="str">
        <f t="array" ref="C185">IFERROR(INDEX('Programming 2'!$A$209:$F$213,SMALL(IF('Programming 2'!$B$209:$B$213=1,ROW('Programming 2'!$B$209:$B$213)-208),ROW(1:1)),6),"")</f>
        <v/>
      </c>
      <c r="F185" s="217" t="str">
        <f t="shared" ref="F185:F189" si="20">IF(B185="","Hide","Show")</f>
        <v>Show</v>
      </c>
    </row>
    <row r="186" spans="1:6" x14ac:dyDescent="0.25">
      <c r="A186" s="8"/>
      <c r="B186" t="str">
        <f t="array" ref="B186">IFERROR(INDEX('Programming 2'!$A$209:$F$213,SMALL(IF('Programming 2'!$B$209:$B$213=1,ROW('Programming 2'!$B$209:$B$213)-208),ROW(2:2)),5),"")</f>
        <v/>
      </c>
      <c r="C186" t="str">
        <f t="array" ref="C186">IFERROR(INDEX('Programming 2'!$A$209:$F$213,SMALL(IF('Programming 2'!$B$209:$B$213=1,ROW('Programming 2'!$B$209:$B$213)-208),ROW(2:2)),6),"")</f>
        <v/>
      </c>
      <c r="F186" s="217" t="str">
        <f t="shared" si="20"/>
        <v>Hide</v>
      </c>
    </row>
    <row r="187" spans="1:6" x14ac:dyDescent="0.25">
      <c r="A187" s="8"/>
      <c r="B187" t="str">
        <f t="array" ref="B187">IFERROR(INDEX('Programming 2'!$A$209:$F$213,SMALL(IF('Programming 2'!$B$209:$B$213=1,ROW('Programming 2'!$B$209:$B$213)-208),ROW(3:3)),5),"")</f>
        <v/>
      </c>
      <c r="C187" t="str">
        <f t="array" ref="C187">IFERROR(INDEX('Programming 2'!$A$209:$F$213,SMALL(IF('Programming 2'!$B$209:$B$213=1,ROW('Programming 2'!$B$209:$B$213)-208),ROW(3:3)),6),"")</f>
        <v/>
      </c>
      <c r="F187" s="217" t="str">
        <f t="shared" si="20"/>
        <v>Hide</v>
      </c>
    </row>
    <row r="188" spans="1:6" x14ac:dyDescent="0.25">
      <c r="A188" s="8"/>
      <c r="B188" t="str">
        <f t="array" ref="B188">IFERROR(INDEX('Programming 2'!$A$209:$F$213,SMALL(IF('Programming 2'!$B$209:$B$213=1,ROW('Programming 2'!$B$209:$B$213)-208),ROW(4:4)),5),"")</f>
        <v/>
      </c>
      <c r="C188" t="str">
        <f t="array" ref="C188">IFERROR(INDEX('Programming 2'!$A$209:$F$213,SMALL(IF('Programming 2'!$B$209:$B$213=1,ROW('Programming 2'!$B$209:$B$213)-208),ROW(4:4)),6),"")</f>
        <v/>
      </c>
      <c r="F188" s="217" t="str">
        <f t="shared" si="20"/>
        <v>Hide</v>
      </c>
    </row>
    <row r="189" spans="1:6" x14ac:dyDescent="0.25">
      <c r="A189" s="8"/>
      <c r="B189" t="str">
        <f t="array" ref="B189">IFERROR(INDEX('Programming 2'!$A$209:$F$213,SMALL(IF('Programming 2'!$B$209:$B$213=1,ROW('Programming 2'!$B$209:$B$213)-208),ROW(5:5)),5),"")</f>
        <v/>
      </c>
      <c r="C189" t="str">
        <f t="array" ref="C189">IFERROR(INDEX('Programming 2'!$A$209:$F$213,SMALL(IF('Programming 2'!$B$209:$B$213=1,ROW('Programming 2'!$B$209:$B$213)-208),ROW(5:5)),6),"")</f>
        <v/>
      </c>
      <c r="F189" s="217" t="str">
        <f t="shared" si="20"/>
        <v>Hide</v>
      </c>
    </row>
    <row r="190" spans="1:6" x14ac:dyDescent="0.25">
      <c r="A190" s="462" t="s">
        <v>64</v>
      </c>
      <c r="B190" s="462"/>
      <c r="C190" s="462"/>
      <c r="F190" s="217" t="s">
        <v>456</v>
      </c>
    </row>
    <row r="191" spans="1:6" x14ac:dyDescent="0.25">
      <c r="A191" s="8"/>
      <c r="B191" t="str">
        <f t="array" ref="B191">IFERROR(INDEX('Programming 2'!$A$215:$F$219,SMALL(IF('Programming 2'!$B$215:$B$219=1,ROW('Programming 2'!$B$215:$B$219)-214),ROW(1:1)),5),"None")</f>
        <v>None</v>
      </c>
      <c r="C191" t="str">
        <f t="array" ref="C191">IFERROR(INDEX('Programming 2'!$A$215:$F$219,SMALL(IF('Programming 2'!$B$215:$B$219=1,ROW('Programming 2'!$B$215:$B$219)-214),ROW(1:1)),6),"")</f>
        <v/>
      </c>
      <c r="F191" s="217" t="str">
        <f t="shared" ref="F191:F195" si="21">IF(B191="","Hide","Show")</f>
        <v>Show</v>
      </c>
    </row>
    <row r="192" spans="1:6" x14ac:dyDescent="0.25">
      <c r="A192" s="8"/>
      <c r="B192" t="str">
        <f t="array" ref="B192">IFERROR(INDEX('Programming 2'!$A$215:$F$219,SMALL(IF('Programming 2'!$B$215:$B$219=1,ROW('Programming 2'!$B$215:$B$219)-214),ROW(2:2)),5),"")</f>
        <v/>
      </c>
      <c r="C192" t="str">
        <f t="array" ref="C192">IFERROR(INDEX('Programming 2'!$A$215:$F$219,SMALL(IF('Programming 2'!$B$215:$B$219=1,ROW('Programming 2'!$B$215:$B$219)-214),ROW(2:2)),6),"")</f>
        <v/>
      </c>
      <c r="F192" s="217" t="str">
        <f t="shared" si="21"/>
        <v>Hide</v>
      </c>
    </row>
    <row r="193" spans="1:6" x14ac:dyDescent="0.25">
      <c r="A193" s="8"/>
      <c r="B193" t="str">
        <f t="array" ref="B193">IFERROR(INDEX('Programming 2'!$A$215:$F$219,SMALL(IF('Programming 2'!$B$215:$B$219=1,ROW('Programming 2'!$B$215:$B$219)-214),ROW(3:3)),5),"")</f>
        <v/>
      </c>
      <c r="C193" t="str">
        <f t="array" ref="C193">IFERROR(INDEX('Programming 2'!$A$215:$F$219,SMALL(IF('Programming 2'!$B$215:$B$219=1,ROW('Programming 2'!$B$215:$B$219)-214),ROW(3:3)),6),"")</f>
        <v/>
      </c>
      <c r="F193" s="217" t="str">
        <f t="shared" si="21"/>
        <v>Hide</v>
      </c>
    </row>
    <row r="194" spans="1:6" x14ac:dyDescent="0.25">
      <c r="A194" s="8"/>
      <c r="B194" t="str">
        <f t="array" ref="B194">IFERROR(INDEX('Programming 2'!$A$215:$F$219,SMALL(IF('Programming 2'!$B$215:$B$219=1,ROW('Programming 2'!$B$215:$B$219)-214),ROW(4:4)),5),"")</f>
        <v/>
      </c>
      <c r="C194" t="str">
        <f t="array" ref="C194">IFERROR(INDEX('Programming 2'!$A$215:$F$219,SMALL(IF('Programming 2'!$B$215:$B$219=1,ROW('Programming 2'!$B$215:$B$219)-214),ROW(4:4)),6),"")</f>
        <v/>
      </c>
      <c r="F194" s="217" t="str">
        <f t="shared" si="21"/>
        <v>Hide</v>
      </c>
    </row>
    <row r="195" spans="1:6" x14ac:dyDescent="0.25">
      <c r="A195" s="8"/>
      <c r="B195" t="str">
        <f t="array" ref="B195">IFERROR(INDEX('Programming 2'!$A$215:$F$219,SMALL(IF('Programming 2'!$B$215:$B$219=1,ROW('Programming 2'!$B$215:$B$219)-214),ROW(5:5)),5),"")</f>
        <v/>
      </c>
      <c r="C195" t="str">
        <f t="array" ref="C195">IFERROR(INDEX('Programming 2'!$A$215:$F$219,SMALL(IF('Programming 2'!$B$215:$B$219=1,ROW('Programming 2'!$B$215:$B$219)-214),ROW(5:5)),6),"")</f>
        <v/>
      </c>
      <c r="F195" s="217" t="str">
        <f t="shared" si="21"/>
        <v>Hide</v>
      </c>
    </row>
    <row r="196" spans="1:6" x14ac:dyDescent="0.25">
      <c r="A196" s="462" t="s">
        <v>68</v>
      </c>
      <c r="B196" s="462"/>
      <c r="C196" s="462"/>
      <c r="F196" s="217" t="s">
        <v>456</v>
      </c>
    </row>
    <row r="197" spans="1:6" x14ac:dyDescent="0.25">
      <c r="A197" s="8"/>
      <c r="B197" t="str">
        <f t="array" ref="B197">IFERROR(INDEX('Programming 2'!$A$221:$F$224,SMALL(IF('Programming 2'!$B$221:$B$224=1,ROW('Programming 2'!$B$221:$B$224)-220),ROW(1:1)),5),"None")</f>
        <v>None</v>
      </c>
      <c r="C197" t="str">
        <f t="array" ref="C197">IFERROR(INDEX('Programming 2'!$A$221:$F$224,SMALL(IF('Programming 2'!$B$221:$B$224=1,ROW('Programming 2'!$B$221:$B$224)-220),ROW(1:1)),6),"")</f>
        <v/>
      </c>
      <c r="F197" s="217" t="str">
        <f t="shared" ref="F197:F200" si="22">IF(B197="","Hide","Show")</f>
        <v>Show</v>
      </c>
    </row>
    <row r="198" spans="1:6" x14ac:dyDescent="0.25">
      <c r="A198" s="8"/>
      <c r="B198" t="str">
        <f t="array" ref="B198">IFERROR(INDEX('Programming 2'!$A$221:$F$224,SMALL(IF('Programming 2'!$B$221:$B$224=1,ROW('Programming 2'!$B$221:$B$224)-220),ROW(2:2)),5),"")</f>
        <v/>
      </c>
      <c r="C198" t="str">
        <f t="array" ref="C198">IFERROR(INDEX('Programming 2'!$A$221:$F$224,SMALL(IF('Programming 2'!$B$221:$B$224=1,ROW('Programming 2'!$B$221:$B$224)-220),ROW(2:2)),6),"")</f>
        <v/>
      </c>
      <c r="F198" s="217" t="str">
        <f t="shared" si="22"/>
        <v>Hide</v>
      </c>
    </row>
    <row r="199" spans="1:6" x14ac:dyDescent="0.25">
      <c r="A199" s="8"/>
      <c r="B199" t="str">
        <f t="array" ref="B199">IFERROR(INDEX('Programming 2'!$A$221:$F$224,SMALL(IF('Programming 2'!$B$221:$B$224=1,ROW('Programming 2'!$B$221:$B$224)-220),ROW(3:3)),5),"")</f>
        <v/>
      </c>
      <c r="C199" t="str">
        <f t="array" ref="C199">IFERROR(INDEX('Programming 2'!$A$221:$F$224,SMALL(IF('Programming 2'!$B$221:$B$224=1,ROW('Programming 2'!$B$221:$B$224)-220),ROW(3:3)),6),"")</f>
        <v/>
      </c>
      <c r="F199" s="217" t="str">
        <f t="shared" si="22"/>
        <v>Hide</v>
      </c>
    </row>
    <row r="200" spans="1:6" x14ac:dyDescent="0.25">
      <c r="A200" s="8"/>
      <c r="B200" t="str">
        <f t="array" ref="B200">IFERROR(INDEX('Programming 2'!$A$221:$F$224,SMALL(IF('Programming 2'!$B$221:$B$224=1,ROW('Programming 2'!$B$221:$B$224)-220),ROW(4:4)),5),"")</f>
        <v/>
      </c>
      <c r="C200" t="str">
        <f t="array" ref="C200">IFERROR(INDEX('Programming 2'!$A$221:$F$224,SMALL(IF('Programming 2'!$B$221:$B$224=1,ROW('Programming 2'!$B$221:$B$224)-220),ROW(4:4)),6),"")</f>
        <v/>
      </c>
      <c r="F200" s="217" t="str">
        <f t="shared" si="22"/>
        <v>Hide</v>
      </c>
    </row>
    <row r="201" spans="1:6" x14ac:dyDescent="0.25">
      <c r="A201" s="462" t="s">
        <v>187</v>
      </c>
      <c r="B201" s="462"/>
      <c r="C201" s="462"/>
      <c r="F201" s="217" t="s">
        <v>456</v>
      </c>
    </row>
    <row r="202" spans="1:6" x14ac:dyDescent="0.25">
      <c r="A202" s="8"/>
      <c r="B202" t="str">
        <f t="array" ref="B202">IFERROR(INDEX('Programming 2'!$A$226:$F$232,SMALL(IF('Programming 2'!$B$226:$B$232=1,ROW('Programming 2'!$B$226:$B$232)-225),ROW(1:1)),5),"None")</f>
        <v>None</v>
      </c>
      <c r="C202" t="str">
        <f t="array" ref="C202">IFERROR(INDEX('Programming 2'!$A$226:$F$232,SMALL(IF('Programming 2'!$B$226:$B$232=1,ROW('Programming 2'!$B$226:$B$232)-225),ROW(1:1)),6),"")</f>
        <v/>
      </c>
      <c r="F202" s="217" t="str">
        <f t="shared" ref="F202:F207" si="23">IF(B202="","Hide","Show")</f>
        <v>Show</v>
      </c>
    </row>
    <row r="203" spans="1:6" x14ac:dyDescent="0.25">
      <c r="A203" s="8"/>
      <c r="B203" t="str">
        <f t="array" ref="B203">IFERROR(INDEX('Programming 2'!$A$226:$F$232,SMALL(IF('Programming 2'!$B$226:$B$232=1,ROW('Programming 2'!$B$226:$B$232)-225),ROW(2:2)),5),"")</f>
        <v/>
      </c>
      <c r="C203" t="str">
        <f t="array" ref="C203">IFERROR(INDEX('Programming 2'!$A$226:$F$232,SMALL(IF('Programming 2'!$B$226:$B$232=1,ROW('Programming 2'!$B$226:$B$232)-225),ROW(2:2)),6),"")</f>
        <v/>
      </c>
      <c r="F203" s="217" t="str">
        <f t="shared" si="23"/>
        <v>Hide</v>
      </c>
    </row>
    <row r="204" spans="1:6" x14ac:dyDescent="0.25">
      <c r="A204" s="8"/>
      <c r="B204" t="str">
        <f t="array" ref="B204">IFERROR(INDEX('Programming 2'!$A$226:$F$232,SMALL(IF('Programming 2'!$B$226:$B$232=1,ROW('Programming 2'!$B$226:$B$232)-225),ROW(3:3)),5),"")</f>
        <v/>
      </c>
      <c r="C204" t="str">
        <f t="array" ref="C204">IFERROR(INDEX('Programming 2'!$A$226:$F$232,SMALL(IF('Programming 2'!$B$226:$B$232=1,ROW('Programming 2'!$B$226:$B$232)-225),ROW(3:3)),6),"")</f>
        <v/>
      </c>
      <c r="F204" s="217" t="str">
        <f t="shared" si="23"/>
        <v>Hide</v>
      </c>
    </row>
    <row r="205" spans="1:6" x14ac:dyDescent="0.25">
      <c r="A205" s="8"/>
      <c r="B205" t="str">
        <f t="array" ref="B205">IFERROR(INDEX('Programming 2'!$A$226:$F$232,SMALL(IF('Programming 2'!$B$226:$B$232=1,ROW('Programming 2'!$B$226:$B$232)-225),ROW(4:4)),5),"")</f>
        <v/>
      </c>
      <c r="C205" t="str">
        <f t="array" ref="C205">IFERROR(INDEX('Programming 2'!$A$226:$F$232,SMALL(IF('Programming 2'!$B$226:$B$232=1,ROW('Programming 2'!$B$226:$B$232)-225),ROW(4:4)),6),"")</f>
        <v/>
      </c>
      <c r="F205" s="217" t="str">
        <f t="shared" si="23"/>
        <v>Hide</v>
      </c>
    </row>
    <row r="206" spans="1:6" x14ac:dyDescent="0.25">
      <c r="A206" s="8"/>
      <c r="B206" t="str">
        <f t="array" ref="B206">IFERROR(INDEX('Programming 2'!$A$226:$F$232,SMALL(IF('Programming 2'!$B$226:$B$232=1,ROW('Programming 2'!$B$226:$B$232)-225),ROW(5:5)),5),"")</f>
        <v/>
      </c>
      <c r="C206" t="str">
        <f t="array" ref="C206">IFERROR(INDEX('Programming 2'!$A$226:$F$232,SMALL(IF('Programming 2'!$B$226:$B$232=1,ROW('Programming 2'!$B$226:$B$232)-225),ROW(5:5)),6),"")</f>
        <v/>
      </c>
      <c r="F206" s="217" t="str">
        <f t="shared" si="23"/>
        <v>Hide</v>
      </c>
    </row>
    <row r="207" spans="1:6" x14ac:dyDescent="0.25">
      <c r="A207" s="8"/>
      <c r="B207" t="str">
        <f t="array" ref="B207">IFERROR(INDEX('Programming 2'!$A$226:$F$232,SMALL(IF('Programming 2'!$B$226:$B$232=1,ROW('Programming 2'!$B$226:$B$232)-225),ROW(6:6)),5),"")</f>
        <v/>
      </c>
      <c r="C207" t="str">
        <f t="array" ref="C207">IFERROR(INDEX('Programming 2'!$A$226:$F$232,SMALL(IF('Programming 2'!$B$226:$B$232=1,ROW('Programming 2'!$B$226:$B$232)-225),ROW(6:6)),6),"")</f>
        <v/>
      </c>
      <c r="F207" s="217" t="str">
        <f t="shared" si="23"/>
        <v>Hide</v>
      </c>
    </row>
    <row r="208" spans="1:6" x14ac:dyDescent="0.25">
      <c r="A208" s="44"/>
      <c r="B208" s="44"/>
      <c r="C208" s="44"/>
    </row>
  </sheetData>
  <autoFilter ref="F1:F207"/>
  <mergeCells count="37">
    <mergeCell ref="A17:C17"/>
    <mergeCell ref="A1:C1"/>
    <mergeCell ref="A3:C3"/>
    <mergeCell ref="A4:C4"/>
    <mergeCell ref="A5:C5"/>
    <mergeCell ref="A11:C11"/>
    <mergeCell ref="A104:C104"/>
    <mergeCell ref="A22:C22"/>
    <mergeCell ref="A23:C23"/>
    <mergeCell ref="A24:C24"/>
    <mergeCell ref="A38:C38"/>
    <mergeCell ref="A40:C40"/>
    <mergeCell ref="A53:C53"/>
    <mergeCell ref="A56:C56"/>
    <mergeCell ref="A57:C57"/>
    <mergeCell ref="A58:C58"/>
    <mergeCell ref="A67:C67"/>
    <mergeCell ref="A84:C84"/>
    <mergeCell ref="A164:C164"/>
    <mergeCell ref="A112:C112"/>
    <mergeCell ref="A113:C113"/>
    <mergeCell ref="A114:C114"/>
    <mergeCell ref="A120:C120"/>
    <mergeCell ref="A130:C130"/>
    <mergeCell ref="A134:C134"/>
    <mergeCell ref="A139:C139"/>
    <mergeCell ref="A145:C145"/>
    <mergeCell ref="A146:C146"/>
    <mergeCell ref="A147:C147"/>
    <mergeCell ref="A155:C155"/>
    <mergeCell ref="A201:C201"/>
    <mergeCell ref="A169:C169"/>
    <mergeCell ref="A182:C182"/>
    <mergeCell ref="A183:C183"/>
    <mergeCell ref="A184:C184"/>
    <mergeCell ref="A190:C190"/>
    <mergeCell ref="A196:C196"/>
  </mergeCells>
  <conditionalFormatting sqref="A6:A10">
    <cfRule type="expression" dxfId="47" priority="48">
      <formula>AND($B6&lt;&gt;"",$B6&lt;&gt;"None")</formula>
    </cfRule>
  </conditionalFormatting>
  <conditionalFormatting sqref="A12:A16">
    <cfRule type="expression" dxfId="46" priority="23">
      <formula>AND($B12&lt;&gt;"",$B12&lt;&gt;"None")</formula>
    </cfRule>
  </conditionalFormatting>
  <conditionalFormatting sqref="A18:A21">
    <cfRule type="expression" dxfId="45" priority="22">
      <formula>AND($B18&lt;&gt;"",$B18&lt;&gt;"None")</formula>
    </cfRule>
  </conditionalFormatting>
  <conditionalFormatting sqref="A25:A37">
    <cfRule type="expression" dxfId="44" priority="21">
      <formula>AND($B25&lt;&gt;"",$B25&lt;&gt;"None")</formula>
    </cfRule>
  </conditionalFormatting>
  <conditionalFormatting sqref="A39">
    <cfRule type="expression" dxfId="43" priority="20">
      <formula>AND($B39&lt;&gt;"",$B39&lt;&gt;"None")</formula>
    </cfRule>
  </conditionalFormatting>
  <conditionalFormatting sqref="A41:A52">
    <cfRule type="expression" dxfId="42" priority="19">
      <formula>AND($B41&lt;&gt;"",$B41&lt;&gt;"None")</formula>
    </cfRule>
  </conditionalFormatting>
  <conditionalFormatting sqref="A54:A55">
    <cfRule type="expression" dxfId="41" priority="18">
      <formula>AND($B54&lt;&gt;"",$B54&lt;&gt;"None")</formula>
    </cfRule>
  </conditionalFormatting>
  <conditionalFormatting sqref="A59:A66">
    <cfRule type="expression" dxfId="40" priority="17">
      <formula>AND($B59&lt;&gt;"",$B59&lt;&gt;"None")</formula>
    </cfRule>
  </conditionalFormatting>
  <conditionalFormatting sqref="A68:A83">
    <cfRule type="expression" dxfId="39" priority="16">
      <formula>AND($B68&lt;&gt;"",$B68&lt;&gt;"None")</formula>
    </cfRule>
  </conditionalFormatting>
  <conditionalFormatting sqref="A85:A103">
    <cfRule type="expression" dxfId="38" priority="15">
      <formula>AND($B85&lt;&gt;"",$B85&lt;&gt;"None")</formula>
    </cfRule>
  </conditionalFormatting>
  <conditionalFormatting sqref="A105:A111">
    <cfRule type="expression" dxfId="37" priority="14">
      <formula>AND($B105&lt;&gt;"",$B105&lt;&gt;"None")</formula>
    </cfRule>
  </conditionalFormatting>
  <conditionalFormatting sqref="A115:A119">
    <cfRule type="expression" dxfId="36" priority="13">
      <formula>AND($B115&lt;&gt;"",$B115&lt;&gt;"None")</formula>
    </cfRule>
  </conditionalFormatting>
  <conditionalFormatting sqref="A121:A129">
    <cfRule type="expression" dxfId="35" priority="12">
      <formula>AND($B121&lt;&gt;"",$B121&lt;&gt;"None")</formula>
    </cfRule>
  </conditionalFormatting>
  <conditionalFormatting sqref="A131:A133">
    <cfRule type="expression" dxfId="34" priority="11">
      <formula>AND($B131&lt;&gt;"",$B131&lt;&gt;"None")</formula>
    </cfRule>
  </conditionalFormatting>
  <conditionalFormatting sqref="A135:A138">
    <cfRule type="expression" dxfId="33" priority="10">
      <formula>AND($B135&lt;&gt;"",$B135&lt;&gt;"None")</formula>
    </cfRule>
  </conditionalFormatting>
  <conditionalFormatting sqref="A140:A144">
    <cfRule type="expression" dxfId="32" priority="9">
      <formula>AND($B140&lt;&gt;"",$B140&lt;&gt;"None")</formula>
    </cfRule>
  </conditionalFormatting>
  <conditionalFormatting sqref="A148:A154">
    <cfRule type="expression" dxfId="31" priority="8">
      <formula>AND($B148&lt;&gt;"",$B148&lt;&gt;"None")</formula>
    </cfRule>
  </conditionalFormatting>
  <conditionalFormatting sqref="A156:A163">
    <cfRule type="expression" dxfId="30" priority="7">
      <formula>AND($B156&lt;&gt;"",$B156&lt;&gt;"None")</formula>
    </cfRule>
  </conditionalFormatting>
  <conditionalFormatting sqref="A165:A168">
    <cfRule type="expression" dxfId="29" priority="6">
      <formula>AND($B165&lt;&gt;"",$B165&lt;&gt;"None")</formula>
    </cfRule>
  </conditionalFormatting>
  <conditionalFormatting sqref="A170:A181">
    <cfRule type="expression" dxfId="28" priority="5">
      <formula>AND($B170&lt;&gt;"",$B170&lt;&gt;"None")</formula>
    </cfRule>
  </conditionalFormatting>
  <conditionalFormatting sqref="A185:A189">
    <cfRule type="expression" dxfId="27" priority="4">
      <formula>AND($B185&lt;&gt;"",$B185&lt;&gt;"None")</formula>
    </cfRule>
  </conditionalFormatting>
  <conditionalFormatting sqref="A191:A195">
    <cfRule type="expression" dxfId="26" priority="3">
      <formula>AND($B191&lt;&gt;"",$B191&lt;&gt;"None")</formula>
    </cfRule>
  </conditionalFormatting>
  <conditionalFormatting sqref="A197:A200">
    <cfRule type="expression" dxfId="25" priority="2">
      <formula>AND($B197&lt;&gt;"",$B197&lt;&gt;"None")</formula>
    </cfRule>
  </conditionalFormatting>
  <conditionalFormatting sqref="A202:A207">
    <cfRule type="expression" dxfId="24" priority="1">
      <formula>AND($B202&lt;&gt;"",$B202&lt;&gt;"None")</formula>
    </cfRule>
  </conditionalFormatting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F208"/>
  <sheetViews>
    <sheetView workbookViewId="0">
      <selection sqref="A1:C1"/>
    </sheetView>
  </sheetViews>
  <sheetFormatPr defaultRowHeight="15" x14ac:dyDescent="0.25"/>
  <cols>
    <col min="1" max="1" width="1.5703125" customWidth="1"/>
    <col min="3" max="3" width="113.7109375" customWidth="1"/>
    <col min="6" max="6" width="11.85546875" style="217" customWidth="1"/>
  </cols>
  <sheetData>
    <row r="1" spans="1:6" ht="23.25" customHeight="1" x14ac:dyDescent="0.4">
      <c r="A1" s="467" t="s">
        <v>283</v>
      </c>
      <c r="B1" s="468"/>
      <c r="C1" s="468"/>
      <c r="F1" s="216" t="s">
        <v>455</v>
      </c>
    </row>
    <row r="2" spans="1:6" ht="18" customHeight="1" x14ac:dyDescent="0.35">
      <c r="A2" s="252"/>
      <c r="B2" s="253" t="str">
        <f>CONCATENATE("Total = ",IF('Programming 1'!$D$9&lt;&gt;0,TEXT('Programming 1'!$D$9,"###"),"0"))</f>
        <v>Total = 0</v>
      </c>
      <c r="C2" s="253"/>
      <c r="F2" s="217" t="s">
        <v>456</v>
      </c>
    </row>
    <row r="3" spans="1:6" ht="23.25" customHeight="1" x14ac:dyDescent="0.3">
      <c r="A3" s="456" t="s">
        <v>8</v>
      </c>
      <c r="B3" s="457"/>
      <c r="C3" s="457"/>
      <c r="F3" s="217" t="s">
        <v>456</v>
      </c>
    </row>
    <row r="4" spans="1:6" ht="20.25" customHeight="1" x14ac:dyDescent="0.25">
      <c r="A4" s="454" t="s">
        <v>9</v>
      </c>
      <c r="B4" s="455"/>
      <c r="C4" s="455"/>
      <c r="F4" s="217" t="s">
        <v>456</v>
      </c>
    </row>
    <row r="5" spans="1:6" x14ac:dyDescent="0.25">
      <c r="A5" s="458" t="s">
        <v>140</v>
      </c>
      <c r="B5" s="459"/>
      <c r="C5" s="459"/>
      <c r="F5" s="217" t="s">
        <v>456</v>
      </c>
    </row>
    <row r="6" spans="1:6" x14ac:dyDescent="0.25">
      <c r="A6" s="8"/>
      <c r="B6" s="222" t="str">
        <f t="array" ref="B6">IFERROR(INDEX('Programming 2'!$A$3:$F$7,SMALL(IF('Programming 2'!$A$3:$A$7=1,ROW('Programming 2'!$A$3:$A$7)-2),ROW(1:1)),5),"None")</f>
        <v>None</v>
      </c>
      <c r="C6" s="222" t="str">
        <f t="array" ref="C6">IFERROR(INDEX('Programming 2'!$A$3:$F$7,SMALL(IF('Programming 2'!$A$3:$A$7=1,ROW('Programming 2'!$A$3:$A$7)-2),ROW(1:1)),6),"")</f>
        <v/>
      </c>
      <c r="F6" s="217" t="str">
        <f t="shared" ref="F6:F10" si="0">IF(B6="","Hide","Show")</f>
        <v>Show</v>
      </c>
    </row>
    <row r="7" spans="1:6" x14ac:dyDescent="0.25">
      <c r="A7" s="8"/>
      <c r="B7" s="222" t="str">
        <f t="array" ref="B7">IFERROR(INDEX('Programming 2'!$A$3:$F$7,SMALL(IF('Programming 2'!$A$3:$A$7=1,ROW('Programming 2'!$A$3:$A$7)-2),ROW(2:2)),5),"")</f>
        <v/>
      </c>
      <c r="C7" s="222" t="str">
        <f t="array" ref="C7">IFERROR(INDEX('Programming 2'!$A$3:$F$7,SMALL(IF('Programming 2'!$A$3:$A$7=1,ROW('Programming 2'!$A$3:$A$7)-2),ROW(2:2)),6),"")</f>
        <v/>
      </c>
      <c r="F7" s="217" t="str">
        <f t="shared" si="0"/>
        <v>Hide</v>
      </c>
    </row>
    <row r="8" spans="1:6" x14ac:dyDescent="0.25">
      <c r="A8" s="8"/>
      <c r="B8" s="222" t="str">
        <f t="array" ref="B8">IFERROR(INDEX('Programming 2'!$A$3:$F$7,SMALL(IF('Programming 2'!$A$3:$A$7=1,ROW('Programming 2'!$A$3:$A$7)-2),ROW(3:3)),5),"")</f>
        <v/>
      </c>
      <c r="C8" s="222" t="str">
        <f t="array" ref="C8">IFERROR(INDEX('Programming 2'!$A$3:$F$7,SMALL(IF('Programming 2'!$A$3:$A$7=1,ROW('Programming 2'!$A$3:$A$7)-2),ROW(3:3)),6),"")</f>
        <v/>
      </c>
      <c r="F8" s="217" t="str">
        <f t="shared" si="0"/>
        <v>Hide</v>
      </c>
    </row>
    <row r="9" spans="1:6" x14ac:dyDescent="0.25">
      <c r="A9" s="8"/>
      <c r="B9" s="222" t="str">
        <f t="array" ref="B9">IFERROR(INDEX('Programming 2'!$A$3:$F$7,SMALL(IF('Programming 2'!$A$3:$A$7=1,ROW('Programming 2'!$A$3:$A$7)-2),ROW(4:4)),5),"")</f>
        <v/>
      </c>
      <c r="C9" s="222" t="str">
        <f t="array" ref="C9">IFERROR(INDEX('Programming 2'!$A$3:$F$7,SMALL(IF('Programming 2'!$A$3:$A$7=1,ROW('Programming 2'!$A$3:$A$7)-2),ROW(4:4)),6),"")</f>
        <v/>
      </c>
      <c r="F9" s="217" t="str">
        <f t="shared" si="0"/>
        <v>Hide</v>
      </c>
    </row>
    <row r="10" spans="1:6" x14ac:dyDescent="0.25">
      <c r="A10" s="8"/>
      <c r="B10" s="222" t="str">
        <f t="array" ref="B10">IFERROR(INDEX('Programming 2'!$A$3:$F$7,SMALL(IF('Programming 2'!$A$3:$A$7=1,ROW('Programming 2'!$A$3:$A$7)-2),ROW(5:5)),5),"")</f>
        <v/>
      </c>
      <c r="C10" s="222" t="str">
        <f t="array" ref="C10">IFERROR(INDEX('Programming 2'!$A$3:$F$7,SMALL(IF('Programming 2'!$A$3:$A$7=1,ROW('Programming 2'!$A$3:$A$7)-2),ROW(5:5)),6),"")</f>
        <v/>
      </c>
      <c r="F10" s="217" t="str">
        <f t="shared" si="0"/>
        <v>Hide</v>
      </c>
    </row>
    <row r="11" spans="1:6" x14ac:dyDescent="0.25">
      <c r="A11" s="458" t="s">
        <v>141</v>
      </c>
      <c r="B11" s="459"/>
      <c r="C11" s="459"/>
      <c r="F11" s="217" t="s">
        <v>456</v>
      </c>
    </row>
    <row r="12" spans="1:6" ht="15.75" x14ac:dyDescent="0.25">
      <c r="A12" s="8"/>
      <c r="B12" s="220" t="str">
        <f t="array" ref="B12">IFERROR(INDEX('Programming 2'!$A$10:$F$14,SMALL(IF('Programming 2'!$A$10:$A$14=1,ROW('Programming 2'!$A$10:$A$14)-9),ROW(1:1)),5),"None")</f>
        <v>None</v>
      </c>
      <c r="C12" s="220" t="str">
        <f t="array" ref="C12">IFERROR(INDEX('Programming 2'!$A$10:$F$14,SMALL(IF('Programming 2'!$A$10:$A$14=1,ROW('Programming 2'!$A$10:$A$14)-9),ROW(1:1)),6),"")</f>
        <v/>
      </c>
      <c r="F12" s="217" t="str">
        <f t="shared" ref="F12:F16" si="1">IF(B12="","Hide","Show")</f>
        <v>Show</v>
      </c>
    </row>
    <row r="13" spans="1:6" ht="15.75" x14ac:dyDescent="0.25">
      <c r="A13" s="8"/>
      <c r="B13" s="220" t="str">
        <f t="array" ref="B13">IFERROR(INDEX('Programming 2'!$A$10:$F$14,SMALL(IF('Programming 2'!$A$10:$A$14=1,ROW('Programming 2'!$A$10:$A$14)-9),ROW(2:2)),5),"")</f>
        <v/>
      </c>
      <c r="C13" s="220" t="str">
        <f t="array" ref="C13">IFERROR(INDEX('Programming 2'!$A$10:$F$14,SMALL(IF('Programming 2'!$A$10:$A$14=1,ROW('Programming 2'!$A$10:$A$14)-9),ROW(2:2)),6),"")</f>
        <v/>
      </c>
      <c r="F13" s="217" t="str">
        <f t="shared" si="1"/>
        <v>Hide</v>
      </c>
    </row>
    <row r="14" spans="1:6" ht="15.75" x14ac:dyDescent="0.25">
      <c r="A14" s="8"/>
      <c r="B14" s="220" t="str">
        <f t="array" ref="B14">IFERROR(INDEX('Programming 2'!$A$10:$F$14,SMALL(IF('Programming 2'!$A$10:$A$14=1,ROW('Programming 2'!$A$10:$A$14)-9),ROW(3:3)),5),"")</f>
        <v/>
      </c>
      <c r="C14" s="220" t="str">
        <f t="array" ref="C14">IFERROR(INDEX('Programming 2'!$A$10:$F$14,SMALL(IF('Programming 2'!$A$10:$A$14=1,ROW('Programming 2'!$A$10:$A$14)-9),ROW(3:3)),6),"")</f>
        <v/>
      </c>
      <c r="F14" s="217" t="str">
        <f t="shared" si="1"/>
        <v>Hide</v>
      </c>
    </row>
    <row r="15" spans="1:6" ht="15.75" x14ac:dyDescent="0.25">
      <c r="A15" s="8"/>
      <c r="B15" s="220" t="str">
        <f t="array" ref="B15">IFERROR(INDEX('Programming 2'!$A$10:$F$14,SMALL(IF('Programming 2'!$A$10:$A$14=1,ROW('Programming 2'!$A$10:$A$14)-9),ROW(4:4)),5),"")</f>
        <v/>
      </c>
      <c r="C15" s="220" t="str">
        <f t="array" ref="C15">IFERROR(INDEX('Programming 2'!$A$10:$F$14,SMALL(IF('Programming 2'!$A$10:$A$14=1,ROW('Programming 2'!$A$10:$A$14)-9),ROW(4:4)),6),"")</f>
        <v/>
      </c>
      <c r="F15" s="217" t="str">
        <f t="shared" si="1"/>
        <v>Hide</v>
      </c>
    </row>
    <row r="16" spans="1:6" ht="15.75" x14ac:dyDescent="0.25">
      <c r="A16" s="8"/>
      <c r="B16" s="220" t="str">
        <f t="array" ref="B16">IFERROR(INDEX('Programming 2'!$A$10:$F$14,SMALL(IF('Programming 2'!$A$10:$A$14=1,ROW('Programming 2'!$A$10:$A$14)-9),ROW(5:5)),5),"")</f>
        <v/>
      </c>
      <c r="C16" s="220" t="str">
        <f t="array" ref="C16">IFERROR(INDEX('Programming 2'!$A$10:$F$14,SMALL(IF('Programming 2'!$A$10:$A$14=1,ROW('Programming 2'!$A$10:$A$14)-9),ROW(5:5)),6),"")</f>
        <v/>
      </c>
      <c r="F16" s="217" t="str">
        <f t="shared" si="1"/>
        <v>Hide</v>
      </c>
    </row>
    <row r="17" spans="1:6" x14ac:dyDescent="0.25">
      <c r="A17" s="458" t="s">
        <v>150</v>
      </c>
      <c r="B17" s="459"/>
      <c r="C17" s="459"/>
      <c r="F17" s="217" t="s">
        <v>456</v>
      </c>
    </row>
    <row r="18" spans="1:6" x14ac:dyDescent="0.25">
      <c r="A18" s="8"/>
      <c r="B18" s="222" t="str">
        <f t="array" ref="B18">IFERROR(INDEX('Programming 2'!$A$17:$F$20,SMALL(IF('Programming 2'!$A$17:$A$20=1,ROW('Programming 2'!$A$17:$A$20)-16),ROW(1:1)),5),"None")</f>
        <v>None</v>
      </c>
      <c r="C18" s="222" t="str">
        <f t="array" ref="C18">IFERROR(INDEX('Programming 2'!$A$17:$F$20,SMALL(IF('Programming 2'!$A$17:$A$20=1,ROW('Programming 2'!$A$17:$A$20)-16),ROW(1:1)),6),"")</f>
        <v/>
      </c>
      <c r="F18" s="217" t="str">
        <f t="shared" ref="F18:F21" si="2">IF(B18="","Hide","Show")</f>
        <v>Show</v>
      </c>
    </row>
    <row r="19" spans="1:6" x14ac:dyDescent="0.25">
      <c r="A19" s="8"/>
      <c r="B19" s="222" t="str">
        <f t="array" ref="B19">IFERROR(INDEX('Programming 2'!$A$17:$F$20,SMALL(IF('Programming 2'!$A$17:$A$20=1,ROW('Programming 2'!$A$17:$A$20)-16),ROW(2:2)),5),"")</f>
        <v/>
      </c>
      <c r="C19" s="222" t="str">
        <f t="array" ref="C19">IFERROR(INDEX('Programming 2'!$A$17:$F$20,SMALL(IF('Programming 2'!$A$17:$A$20=1,ROW('Programming 2'!$A$17:$A$20)-16),ROW(2:2)),6),"")</f>
        <v/>
      </c>
      <c r="F19" s="217" t="str">
        <f t="shared" si="2"/>
        <v>Hide</v>
      </c>
    </row>
    <row r="20" spans="1:6" x14ac:dyDescent="0.25">
      <c r="A20" s="8"/>
      <c r="B20" s="222" t="str">
        <f t="array" ref="B20">IFERROR(INDEX('Programming 2'!$A$17:$F$20,SMALL(IF('Programming 2'!$A$17:$A$20=1,ROW('Programming 2'!$A$17:$A$20)-16),ROW(3:3)),5),"")</f>
        <v/>
      </c>
      <c r="C20" s="222" t="str">
        <f t="array" ref="C20">IFERROR(INDEX('Programming 2'!$A$17:$F$20,SMALL(IF('Programming 2'!$A$17:$A$20=1,ROW('Programming 2'!$A$17:$A$20)-16),ROW(3:3)),6),"")</f>
        <v/>
      </c>
      <c r="F20" s="217" t="str">
        <f t="shared" si="2"/>
        <v>Hide</v>
      </c>
    </row>
    <row r="21" spans="1:6" x14ac:dyDescent="0.25">
      <c r="A21" s="8"/>
      <c r="B21" s="222" t="str">
        <f t="array" ref="B21">IFERROR(INDEX('Programming 2'!$A$17:$F$20,SMALL(IF('Programming 2'!$A$17:$A$20=1,ROW('Programming 2'!$A$17:$A$20)-16),ROW(4:4)),5),"")</f>
        <v/>
      </c>
      <c r="C21" s="222" t="str">
        <f t="array" ref="C21">IFERROR(INDEX('Programming 2'!$A$17:$F$20,SMALL(IF('Programming 2'!$A$17:$A$20=1,ROW('Programming 2'!$A$17:$A$20)-16),ROW(4:4)),6),"")</f>
        <v/>
      </c>
      <c r="F21" s="217" t="str">
        <f t="shared" si="2"/>
        <v>Hide</v>
      </c>
    </row>
    <row r="22" spans="1:6" ht="21" customHeight="1" x14ac:dyDescent="0.3">
      <c r="A22" s="456" t="s">
        <v>453</v>
      </c>
      <c r="B22" s="457"/>
      <c r="C22" s="457"/>
      <c r="F22" s="217" t="s">
        <v>456</v>
      </c>
    </row>
    <row r="23" spans="1:6" ht="17.25" customHeight="1" x14ac:dyDescent="0.25">
      <c r="A23" s="454" t="s">
        <v>21</v>
      </c>
      <c r="B23" s="455"/>
      <c r="C23" s="455"/>
      <c r="F23" s="217" t="s">
        <v>456</v>
      </c>
    </row>
    <row r="24" spans="1:6" x14ac:dyDescent="0.25">
      <c r="A24" s="458" t="s">
        <v>139</v>
      </c>
      <c r="B24" s="459"/>
      <c r="C24" s="459"/>
      <c r="F24" s="217" t="s">
        <v>456</v>
      </c>
    </row>
    <row r="25" spans="1:6" x14ac:dyDescent="0.25">
      <c r="A25" s="8"/>
      <c r="B25" s="222" t="str">
        <f t="array" ref="B25">IFERROR(INDEX('Programming 2'!$A$24:$F$39,SMALL(IF('Programming 2'!$A$24:$A$39=1,ROW('Programming 2'!$A$24:$A$39)-23),ROW(1:1)),5),"None")</f>
        <v>None</v>
      </c>
      <c r="C25" s="222" t="str">
        <f t="array" ref="C25">IFERROR(INDEX('Programming 2'!$A$24:$F$39,SMALL(IF('Programming 2'!$A$24:$A$39=1,ROW('Programming 2'!$A$24:$A$39)-23),ROW(1:1)),6),"")</f>
        <v/>
      </c>
      <c r="F25" s="217" t="str">
        <f t="shared" ref="F25:F37" si="3">IF(B25="","Hide","Show")</f>
        <v>Show</v>
      </c>
    </row>
    <row r="26" spans="1:6" x14ac:dyDescent="0.25">
      <c r="A26" s="8"/>
      <c r="B26" s="222" t="str">
        <f t="array" ref="B26">IFERROR(INDEX('Programming 2'!$A$24:$F$39,SMALL(IF('Programming 2'!$A$24:$A$39=1,ROW('Programming 2'!$A$24:$A$39)-23),ROW(2:2)),5),"")</f>
        <v/>
      </c>
      <c r="C26" s="222" t="str">
        <f t="array" ref="C26">IFERROR(INDEX('Programming 2'!$A$24:$F$39,SMALL(IF('Programming 2'!$A$24:$A$39=1,ROW('Programming 2'!$A$24:$A$39)-23),ROW(2:2)),6),"")</f>
        <v/>
      </c>
      <c r="F26" s="217" t="str">
        <f t="shared" si="3"/>
        <v>Hide</v>
      </c>
    </row>
    <row r="27" spans="1:6" x14ac:dyDescent="0.25">
      <c r="A27" s="8"/>
      <c r="B27" s="222" t="str">
        <f t="array" ref="B27">IFERROR(INDEX('Programming 2'!$A$24:$F$39,SMALL(IF('Programming 2'!$A$24:$A$39=1,ROW('Programming 2'!$A$24:$A$39)-23),ROW(3:3)),5),"")</f>
        <v/>
      </c>
      <c r="C27" s="222" t="str">
        <f t="array" ref="C27">IFERROR(INDEX('Programming 2'!$A$24:$F$39,SMALL(IF('Programming 2'!$A$24:$A$39=1,ROW('Programming 2'!$A$24:$A$39)-23),ROW(3:3)),6),"")</f>
        <v/>
      </c>
      <c r="F27" s="217" t="str">
        <f t="shared" si="3"/>
        <v>Hide</v>
      </c>
    </row>
    <row r="28" spans="1:6" x14ac:dyDescent="0.25">
      <c r="A28" s="8"/>
      <c r="B28" s="222" t="str">
        <f t="array" ref="B28">IFERROR(INDEX('Programming 2'!$A$24:$F$39,SMALL(IF('Programming 2'!$A$24:$A$39=1,ROW('Programming 2'!$A$24:$A$39)-23),ROW(4:4)),5),"")</f>
        <v/>
      </c>
      <c r="C28" s="222" t="str">
        <f t="array" ref="C28">IFERROR(INDEX('Programming 2'!$A$24:$F$39,SMALL(IF('Programming 2'!$A$24:$A$39=1,ROW('Programming 2'!$A$24:$A$39)-23),ROW(4:4)),6),"")</f>
        <v/>
      </c>
      <c r="F28" s="217" t="str">
        <f t="shared" si="3"/>
        <v>Hide</v>
      </c>
    </row>
    <row r="29" spans="1:6" x14ac:dyDescent="0.25">
      <c r="A29" s="8"/>
      <c r="B29" s="222" t="str">
        <f t="array" ref="B29">IFERROR(INDEX('Programming 2'!$A$24:$F$39,SMALL(IF('Programming 2'!$A$24:$A$39=1,ROW('Programming 2'!$A$24:$A$39)-23),ROW(5:5)),5),"")</f>
        <v/>
      </c>
      <c r="C29" s="222" t="str">
        <f t="array" ref="C29">IFERROR(INDEX('Programming 2'!$A$24:$F$39,SMALL(IF('Programming 2'!$A$24:$A$39=1,ROW('Programming 2'!$A$24:$A$39)-23),ROW(5:5)),6),"")</f>
        <v/>
      </c>
      <c r="F29" s="217" t="str">
        <f t="shared" si="3"/>
        <v>Hide</v>
      </c>
    </row>
    <row r="30" spans="1:6" x14ac:dyDescent="0.25">
      <c r="A30" s="8"/>
      <c r="B30" s="222" t="str">
        <f t="array" ref="B30">IFERROR(INDEX('Programming 2'!$A$24:$F$39,SMALL(IF('Programming 2'!$A$24:$A$39=1,ROW('Programming 2'!$A$24:$A$39)-23),ROW(6:6)),5),"")</f>
        <v/>
      </c>
      <c r="C30" s="222" t="str">
        <f t="array" ref="C30">IFERROR(INDEX('Programming 2'!$A$24:$F$39,SMALL(IF('Programming 2'!$A$24:$A$39=1,ROW('Programming 2'!$A$24:$A$39)-23),ROW(6:6)),6),"")</f>
        <v/>
      </c>
      <c r="F30" s="217" t="str">
        <f t="shared" si="3"/>
        <v>Hide</v>
      </c>
    </row>
    <row r="31" spans="1:6" x14ac:dyDescent="0.25">
      <c r="A31" s="8"/>
      <c r="B31" s="222" t="str">
        <f t="array" ref="B31">IFERROR(INDEX('Programming 2'!$A$24:$F$39,SMALL(IF('Programming 2'!$A$24:$A$39=1,ROW('Programming 2'!$A$24:$A$39)-23),ROW(7:7)),5),"")</f>
        <v/>
      </c>
      <c r="C31" s="222" t="str">
        <f t="array" ref="C31">IFERROR(INDEX('Programming 2'!$A$24:$F$39,SMALL(IF('Programming 2'!$A$24:$A$39=1,ROW('Programming 2'!$A$24:$A$39)-23),ROW(7:7)),6),"")</f>
        <v/>
      </c>
      <c r="F31" s="217" t="str">
        <f t="shared" si="3"/>
        <v>Hide</v>
      </c>
    </row>
    <row r="32" spans="1:6" x14ac:dyDescent="0.25">
      <c r="A32" s="8"/>
      <c r="B32" s="222" t="str">
        <f t="array" ref="B32">IFERROR(INDEX('Programming 2'!$A$24:$F$39,SMALL(IF('Programming 2'!$A$24:$A$39=1,ROW('Programming 2'!$A$24:$A$39)-23),ROW(8:8)),5),"")</f>
        <v/>
      </c>
      <c r="C32" s="222" t="str">
        <f t="array" ref="C32">IFERROR(INDEX('Programming 2'!$A$24:$F$39,SMALL(IF('Programming 2'!$A$24:$A$39=1,ROW('Programming 2'!$A$24:$A$39)-23),ROW(8:8)),6),"")</f>
        <v/>
      </c>
      <c r="F32" s="217" t="str">
        <f t="shared" si="3"/>
        <v>Hide</v>
      </c>
    </row>
    <row r="33" spans="1:6" x14ac:dyDescent="0.25">
      <c r="A33" s="8"/>
      <c r="B33" s="222" t="str">
        <f t="array" ref="B33">IFERROR(INDEX('Programming 2'!$A$24:$F$39,SMALL(IF('Programming 2'!$A$24:$A$39=1,ROW('Programming 2'!$A$24:$A$39)-23),ROW(9:9)),5),"")</f>
        <v/>
      </c>
      <c r="C33" s="222" t="str">
        <f t="array" ref="C33">IFERROR(INDEX('Programming 2'!$A$24:$F$39,SMALL(IF('Programming 2'!$A$24:$A$39=1,ROW('Programming 2'!$A$24:$A$39)-23),ROW(9:9)),6),"")</f>
        <v/>
      </c>
      <c r="F33" s="217" t="str">
        <f t="shared" si="3"/>
        <v>Hide</v>
      </c>
    </row>
    <row r="34" spans="1:6" x14ac:dyDescent="0.25">
      <c r="A34" s="8"/>
      <c r="B34" s="222" t="str">
        <f t="array" ref="B34">IFERROR(INDEX('Programming 2'!$A$24:$F$39,SMALL(IF('Programming 2'!$A$24:$A$39=1,ROW('Programming 2'!$A$24:$A$39)-23),ROW(10:10)),5),"")</f>
        <v/>
      </c>
      <c r="C34" s="222" t="str">
        <f t="array" ref="C34">IFERROR(INDEX('Programming 2'!$A$24:$F$39,SMALL(IF('Programming 2'!$A$24:$A$39=1,ROW('Programming 2'!$A$24:$A$39)-23),ROW(10:10)),6),"")</f>
        <v/>
      </c>
      <c r="F34" s="217" t="str">
        <f t="shared" si="3"/>
        <v>Hide</v>
      </c>
    </row>
    <row r="35" spans="1:6" x14ac:dyDescent="0.25">
      <c r="A35" s="8"/>
      <c r="B35" s="222" t="str">
        <f t="array" ref="B35">IFERROR(INDEX('Programming 2'!$A$24:$F$39,SMALL(IF('Programming 2'!$A$24:$A$39=1,ROW('Programming 2'!$A$24:$A$39)-23),ROW(11:11)),5),"")</f>
        <v/>
      </c>
      <c r="C35" s="222" t="str">
        <f t="array" ref="C35">IFERROR(INDEX('Programming 2'!$A$24:$F$39,SMALL(IF('Programming 2'!$A$24:$A$39=1,ROW('Programming 2'!$A$24:$A$39)-23),ROW(11:11)),6),"")</f>
        <v/>
      </c>
      <c r="F35" s="217" t="str">
        <f t="shared" si="3"/>
        <v>Hide</v>
      </c>
    </row>
    <row r="36" spans="1:6" x14ac:dyDescent="0.25">
      <c r="A36" s="8"/>
      <c r="B36" s="222" t="str">
        <f t="array" ref="B36">IFERROR(INDEX('Programming 2'!$A$24:$F$39,SMALL(IF('Programming 2'!$A$24:$A$39=1,ROW('Programming 2'!$A$24:$A$39)-23),ROW(12:12)),5),"")</f>
        <v/>
      </c>
      <c r="C36" s="222" t="str">
        <f t="array" ref="C36">IFERROR(INDEX('Programming 2'!$A$24:$F$39,SMALL(IF('Programming 2'!$A$24:$A$39=1,ROW('Programming 2'!$A$24:$A$39)-23),ROW(12:12)),6),"")</f>
        <v/>
      </c>
      <c r="F36" s="217" t="str">
        <f t="shared" si="3"/>
        <v>Hide</v>
      </c>
    </row>
    <row r="37" spans="1:6" x14ac:dyDescent="0.25">
      <c r="A37" s="8"/>
      <c r="B37" s="222" t="str">
        <f t="array" ref="B37">IFERROR(INDEX('Programming 2'!$A$24:$F$39,SMALL(IF('Programming 2'!$A$24:$A$39=1,ROW('Programming 2'!$A$24:$A$39)-23),ROW(13:13)),5),"")</f>
        <v/>
      </c>
      <c r="C37" s="222" t="str">
        <f t="array" ref="C37">IFERROR(INDEX('Programming 2'!$A$24:$F$39,SMALL(IF('Programming 2'!$A$24:$A$39=1,ROW('Programming 2'!$A$24:$A$39)-23),ROW(13:13)),6),"")</f>
        <v/>
      </c>
      <c r="F37" s="217" t="str">
        <f t="shared" si="3"/>
        <v>Hide</v>
      </c>
    </row>
    <row r="38" spans="1:6" x14ac:dyDescent="0.25">
      <c r="A38" s="460" t="s">
        <v>138</v>
      </c>
      <c r="B38" s="461"/>
      <c r="C38" s="461"/>
      <c r="F38" s="217" t="s">
        <v>456</v>
      </c>
    </row>
    <row r="39" spans="1:6" x14ac:dyDescent="0.25">
      <c r="A39" s="8"/>
      <c r="B39" s="222" t="str">
        <f t="array" ref="B39">IFERROR(INDEX('Programming 2'!$A$40:$F$41,SMALL(IF('Programming 2'!$A$40:$A$41=1,ROW('Programming 2'!$A$40:$A$41)-39),ROW(1:1)),5),"None")</f>
        <v>None</v>
      </c>
      <c r="C39" s="222" t="str">
        <f t="array" ref="C39">IFERROR(INDEX('Programming 2'!$A$40:$F$41,SMALL(IF('Programming 2'!$A$40:$A$41=1,ROW('Programming 2'!$A$40:$A$41)-39),ROW(1:1)),6),"")</f>
        <v/>
      </c>
      <c r="F39" s="217" t="str">
        <f t="shared" ref="F39" si="4">IF(B39="","Hide","Show")</f>
        <v>Show</v>
      </c>
    </row>
    <row r="40" spans="1:6" x14ac:dyDescent="0.25">
      <c r="A40" s="460" t="s">
        <v>137</v>
      </c>
      <c r="B40" s="461"/>
      <c r="C40" s="461"/>
      <c r="F40" s="217" t="s">
        <v>456</v>
      </c>
    </row>
    <row r="41" spans="1:6" x14ac:dyDescent="0.25">
      <c r="A41" s="8"/>
      <c r="B41" s="222" t="str">
        <f t="array" ref="B41">IFERROR(INDEX('Programming 2'!$A$42:$F$58,SMALL(IF('Programming 2'!$A$42:$A$58=1,ROW('Programming 2'!$A$42:$A$58)-41),ROW(1:1)),5),"None")</f>
        <v>None</v>
      </c>
      <c r="C41" s="222" t="str">
        <f t="array" ref="C41">IFERROR(INDEX('Programming 2'!$A$42:$F$58,SMALL(IF('Programming 2'!$A$42:$A$58=1,ROW('Programming 2'!$A$42:$A$58)-41),ROW(1:1)),6),"")</f>
        <v/>
      </c>
      <c r="F41" s="217" t="str">
        <f t="shared" ref="F41:F52" si="5">IF(B41="","Hide","Show")</f>
        <v>Show</v>
      </c>
    </row>
    <row r="42" spans="1:6" x14ac:dyDescent="0.25">
      <c r="A42" s="8"/>
      <c r="B42" s="222" t="str">
        <f t="array" ref="B42">IFERROR(INDEX('Programming 2'!$A$42:$F$58,SMALL(IF('Programming 2'!$A$42:$A$58=1,ROW('Programming 2'!$A$42:$A$58)-41),ROW(2:2)),5),"")</f>
        <v/>
      </c>
      <c r="C42" s="222" t="str">
        <f t="array" ref="C42">IFERROR(INDEX('Programming 2'!$A$42:$F$58,SMALL(IF('Programming 2'!$A$42:$A$58=1,ROW('Programming 2'!$A$42:$A$58)-41),ROW(2:2)),6),"")</f>
        <v/>
      </c>
      <c r="F42" s="217" t="str">
        <f t="shared" si="5"/>
        <v>Hide</v>
      </c>
    </row>
    <row r="43" spans="1:6" x14ac:dyDescent="0.25">
      <c r="A43" s="8"/>
      <c r="B43" s="222" t="str">
        <f t="array" ref="B43">IFERROR(INDEX('Programming 2'!$A$42:$F$58,SMALL(IF('Programming 2'!$A$42:$A$58=1,ROW('Programming 2'!$A$42:$A$58)-41),ROW(3:3)),5),"")</f>
        <v/>
      </c>
      <c r="C43" s="222" t="str">
        <f t="array" ref="C43">IFERROR(INDEX('Programming 2'!$A$42:$F$58,SMALL(IF('Programming 2'!$A$42:$A$58=1,ROW('Programming 2'!$A$42:$A$58)-41),ROW(3:3)),6),"")</f>
        <v/>
      </c>
      <c r="F43" s="217" t="str">
        <f t="shared" si="5"/>
        <v>Hide</v>
      </c>
    </row>
    <row r="44" spans="1:6" x14ac:dyDescent="0.25">
      <c r="A44" s="8"/>
      <c r="B44" s="222" t="str">
        <f t="array" ref="B44">IFERROR(INDEX('Programming 2'!$A$42:$F$58,SMALL(IF('Programming 2'!$A$42:$A$58=1,ROW('Programming 2'!$A$42:$A$58)-41),ROW(4:4)),5),"")</f>
        <v/>
      </c>
      <c r="C44" s="222" t="str">
        <f t="array" ref="C44">IFERROR(INDEX('Programming 2'!$A$42:$F$58,SMALL(IF('Programming 2'!$A$42:$A$58=1,ROW('Programming 2'!$A$42:$A$58)-41),ROW(4:4)),6),"")</f>
        <v/>
      </c>
      <c r="F44" s="217" t="str">
        <f t="shared" si="5"/>
        <v>Hide</v>
      </c>
    </row>
    <row r="45" spans="1:6" x14ac:dyDescent="0.25">
      <c r="A45" s="8"/>
      <c r="B45" s="222" t="str">
        <f t="array" ref="B45">IFERROR(INDEX('Programming 2'!$A$42:$F$58,SMALL(IF('Programming 2'!$A$42:$A$58=1,ROW('Programming 2'!$A$42:$A$58)-41),ROW(5:5)),5),"")</f>
        <v/>
      </c>
      <c r="C45" s="222" t="str">
        <f t="array" ref="C45">IFERROR(INDEX('Programming 2'!$A$42:$F$58,SMALL(IF('Programming 2'!$A$42:$A$58=1,ROW('Programming 2'!$A$42:$A$58)-41),ROW(5:5)),6),"")</f>
        <v/>
      </c>
      <c r="F45" s="217" t="str">
        <f t="shared" si="5"/>
        <v>Hide</v>
      </c>
    </row>
    <row r="46" spans="1:6" x14ac:dyDescent="0.25">
      <c r="A46" s="8"/>
      <c r="B46" s="222" t="str">
        <f t="array" ref="B46">IFERROR(INDEX('Programming 2'!$A$42:$F$58,SMALL(IF('Programming 2'!$A$42:$A$58=1,ROW('Programming 2'!$A$42:$A$58)-41),ROW(6:6)),5),"")</f>
        <v/>
      </c>
      <c r="C46" s="222" t="str">
        <f t="array" ref="C46">IFERROR(INDEX('Programming 2'!$A$42:$F$58,SMALL(IF('Programming 2'!$A$42:$A$58=1,ROW('Programming 2'!$A$42:$A$58)-41),ROW(6:6)),6),"")</f>
        <v/>
      </c>
      <c r="F46" s="217" t="str">
        <f t="shared" si="5"/>
        <v>Hide</v>
      </c>
    </row>
    <row r="47" spans="1:6" x14ac:dyDescent="0.25">
      <c r="A47" s="8"/>
      <c r="B47" s="222" t="str">
        <f t="array" ref="B47">IFERROR(INDEX('Programming 2'!$A$42:$F$58,SMALL(IF('Programming 2'!$A$42:$A$58=1,ROW('Programming 2'!$A$42:$A$58)-41),ROW(7:7)),5),"")</f>
        <v/>
      </c>
      <c r="C47" s="222" t="str">
        <f t="array" ref="C47">IFERROR(INDEX('Programming 2'!$A$42:$F$58,SMALL(IF('Programming 2'!$A$42:$A$58=1,ROW('Programming 2'!$A$42:$A$58)-41),ROW(7:7)),6),"")</f>
        <v/>
      </c>
      <c r="F47" s="217" t="str">
        <f t="shared" si="5"/>
        <v>Hide</v>
      </c>
    </row>
    <row r="48" spans="1:6" x14ac:dyDescent="0.25">
      <c r="A48" s="8"/>
      <c r="B48" s="222" t="str">
        <f t="array" ref="B48">IFERROR(INDEX('Programming 2'!$A$42:$F$58,SMALL(IF('Programming 2'!$A$42:$A$58=1,ROW('Programming 2'!$A$42:$A$58)-41),ROW(8:8)),5),"")</f>
        <v/>
      </c>
      <c r="C48" s="222" t="str">
        <f t="array" ref="C48">IFERROR(INDEX('Programming 2'!$A$42:$F$58,SMALL(IF('Programming 2'!$A$42:$A$58=1,ROW('Programming 2'!$A$42:$A$58)-41),ROW(8:8)),6),"")</f>
        <v/>
      </c>
      <c r="F48" s="217" t="str">
        <f t="shared" si="5"/>
        <v>Hide</v>
      </c>
    </row>
    <row r="49" spans="1:6" x14ac:dyDescent="0.25">
      <c r="A49" s="8"/>
      <c r="B49" s="222" t="str">
        <f t="array" ref="B49">IFERROR(INDEX('Programming 2'!$A$42:$F$58,SMALL(IF('Programming 2'!$A$42:$A$58=1,ROW('Programming 2'!$A$42:$A$58)-41),ROW(9:9)),5),"")</f>
        <v/>
      </c>
      <c r="C49" s="222" t="str">
        <f t="array" ref="C49">IFERROR(INDEX('Programming 2'!$A$42:$F$58,SMALL(IF('Programming 2'!$A$42:$A$58=1,ROW('Programming 2'!$A$42:$A$58)-41),ROW(9:9)),6),"")</f>
        <v/>
      </c>
      <c r="F49" s="217" t="str">
        <f t="shared" si="5"/>
        <v>Hide</v>
      </c>
    </row>
    <row r="50" spans="1:6" x14ac:dyDescent="0.25">
      <c r="A50" s="8"/>
      <c r="B50" s="222" t="str">
        <f t="array" ref="B50">IFERROR(INDEX('Programming 2'!$A$42:$F$58,SMALL(IF('Programming 2'!$A$42:$A$58=1,ROW('Programming 2'!$A$42:$A$58)-41),ROW(10:10)),5),"")</f>
        <v/>
      </c>
      <c r="C50" s="222" t="str">
        <f t="array" ref="C50">IFERROR(INDEX('Programming 2'!$A$42:$F$58,SMALL(IF('Programming 2'!$A$42:$A$58=1,ROW('Programming 2'!$A$42:$A$58)-41),ROW(10:10)),6),"")</f>
        <v/>
      </c>
      <c r="F50" s="217" t="str">
        <f t="shared" si="5"/>
        <v>Hide</v>
      </c>
    </row>
    <row r="51" spans="1:6" x14ac:dyDescent="0.25">
      <c r="A51" s="8"/>
      <c r="B51" s="222" t="str">
        <f t="array" ref="B51">IFERROR(INDEX('Programming 2'!$A$42:$F$58,SMALL(IF('Programming 2'!$A$42:$A$58=1,ROW('Programming 2'!$A$42:$A$58)-41),ROW(11:11)),5),"")</f>
        <v/>
      </c>
      <c r="C51" s="222" t="str">
        <f t="array" ref="C51">IFERROR(INDEX('Programming 2'!$A$42:$F$58,SMALL(IF('Programming 2'!$A$42:$A$58=1,ROW('Programming 2'!$A$42:$A$58)-41),ROW(11:11)),6),"")</f>
        <v/>
      </c>
      <c r="F51" s="217" t="str">
        <f t="shared" si="5"/>
        <v>Hide</v>
      </c>
    </row>
    <row r="52" spans="1:6" x14ac:dyDescent="0.25">
      <c r="A52" s="8"/>
      <c r="B52" s="222" t="str">
        <f t="array" ref="B52">IFERROR(INDEX('Programming 2'!$A$42:$F$58,SMALL(IF('Programming 2'!$A$42:$A$58=1,ROW('Programming 2'!$A$42:$A$58)-41),ROW(12:12)),5),"")</f>
        <v/>
      </c>
      <c r="C52" s="222" t="str">
        <f t="array" ref="C52">IFERROR(INDEX('Programming 2'!$A$42:$F$58,SMALL(IF('Programming 2'!$A$42:$A$58=1,ROW('Programming 2'!$A$42:$A$58)-41),ROW(12:12)),6),"")</f>
        <v/>
      </c>
      <c r="F52" s="217" t="str">
        <f t="shared" si="5"/>
        <v>Hide</v>
      </c>
    </row>
    <row r="53" spans="1:6" x14ac:dyDescent="0.25">
      <c r="A53" s="460" t="s">
        <v>136</v>
      </c>
      <c r="B53" s="461"/>
      <c r="C53" s="461"/>
      <c r="F53" s="217" t="s">
        <v>456</v>
      </c>
    </row>
    <row r="54" spans="1:6" x14ac:dyDescent="0.25">
      <c r="A54" s="8"/>
      <c r="B54" s="222" t="str">
        <f t="array" ref="B54">IFERROR(INDEX('Programming 2'!$A$61:$F$62,SMALL(IF('Programming 2'!$A$61:$A$62=1,ROW('Programming 2'!$A$61:$A$62)-60),ROW(1:1)),5),"None")</f>
        <v>None</v>
      </c>
      <c r="C54" s="222" t="str">
        <f t="array" ref="C54">IFERROR(INDEX('Programming 2'!$A$61:$F$62,SMALL(IF('Programming 2'!$A$61:$A$62=1,ROW('Programming 2'!$A$61:$A$62)-60),ROW(1:1)),6),"")</f>
        <v/>
      </c>
      <c r="F54" s="217" t="str">
        <f t="shared" ref="F54:F55" si="6">IF(B54="","Hide","Show")</f>
        <v>Show</v>
      </c>
    </row>
    <row r="55" spans="1:6" x14ac:dyDescent="0.25">
      <c r="A55" s="8"/>
      <c r="B55" s="222" t="str">
        <f t="array" ref="B55">IFERROR(INDEX('Programming 2'!$A$61:$F$62,SMALL(IF('Programming 2'!$A$61:$A$62=1,ROW('Programming 2'!$A$61:$A$62)-60),ROW(2:2)),5),"")</f>
        <v/>
      </c>
      <c r="C55" s="222" t="str">
        <f t="array" ref="C55">IFERROR(INDEX('Programming 2'!$A$61:$F$62,SMALL(IF('Programming 2'!$A$61:$A$62=1,ROW('Programming 2'!$A$61:$A$62)-60),ROW(2:2)),6),"")</f>
        <v/>
      </c>
      <c r="F55" s="217" t="str">
        <f t="shared" si="6"/>
        <v>Hide</v>
      </c>
    </row>
    <row r="56" spans="1:6" ht="18.75" x14ac:dyDescent="0.3">
      <c r="A56" s="456" t="s">
        <v>479</v>
      </c>
      <c r="B56" s="457"/>
      <c r="C56" s="457"/>
      <c r="F56" s="217" t="s">
        <v>456</v>
      </c>
    </row>
    <row r="57" spans="1:6" x14ac:dyDescent="0.25">
      <c r="A57" s="454" t="s">
        <v>25</v>
      </c>
      <c r="B57" s="455"/>
      <c r="C57" s="455"/>
      <c r="F57" s="217" t="s">
        <v>456</v>
      </c>
    </row>
    <row r="58" spans="1:6" x14ac:dyDescent="0.25">
      <c r="A58" s="460" t="s">
        <v>135</v>
      </c>
      <c r="B58" s="461"/>
      <c r="C58" s="461"/>
      <c r="F58" s="217" t="s">
        <v>456</v>
      </c>
    </row>
    <row r="59" spans="1:6" x14ac:dyDescent="0.25">
      <c r="A59" s="8"/>
      <c r="B59" s="222" t="str">
        <f t="array" ref="B59">IFERROR(INDEX('Programming 2'!$A$66:$F$74,SMALL(IF('Programming 2'!$A$66:$A$74=1,ROW('Programming 2'!$A$66:$A$74)-65),ROW(1:1)),5),"None")</f>
        <v>None</v>
      </c>
      <c r="C59" s="222" t="str">
        <f t="array" ref="C59">IFERROR(INDEX('Programming 2'!$A$66:$F$74,SMALL(IF('Programming 2'!$A$66:$A$74=1,ROW('Programming 2'!$A$66:$A$74)-65),ROW(1:1)),6),"")</f>
        <v/>
      </c>
      <c r="F59" s="217" t="str">
        <f t="shared" ref="F59:F66" si="7">IF(B59="","Hide","Show")</f>
        <v>Show</v>
      </c>
    </row>
    <row r="60" spans="1:6" x14ac:dyDescent="0.25">
      <c r="A60" s="8"/>
      <c r="B60" s="222" t="str">
        <f t="array" ref="B60">IFERROR(INDEX('Programming 2'!$A$66:$F$74,SMALL(IF('Programming 2'!$A$66:$A$74=1,ROW('Programming 2'!$A$66:$A$74)-65),ROW(2:2)),5),"")</f>
        <v/>
      </c>
      <c r="C60" s="222" t="str">
        <f t="array" ref="C60">IFERROR(INDEX('Programming 2'!$A$66:$F$74,SMALL(IF('Programming 2'!$A$66:$A$74=1,ROW('Programming 2'!$A$66:$A$74)-65),ROW(2:2)),6),"")</f>
        <v/>
      </c>
      <c r="F60" s="217" t="str">
        <f t="shared" si="7"/>
        <v>Hide</v>
      </c>
    </row>
    <row r="61" spans="1:6" x14ac:dyDescent="0.25">
      <c r="A61" s="8"/>
      <c r="B61" s="222" t="str">
        <f t="array" ref="B61">IFERROR(INDEX('Programming 2'!$A$66:$F$74,SMALL(IF('Programming 2'!$A$66:$A$74=1,ROW('Programming 2'!$A$66:$A$74)-65),ROW(3:3)),5),"")</f>
        <v/>
      </c>
      <c r="C61" s="222" t="str">
        <f t="array" ref="C61">IFERROR(INDEX('Programming 2'!$A$66:$F$74,SMALL(IF('Programming 2'!$A$66:$A$74=1,ROW('Programming 2'!$A$66:$A$74)-65),ROW(3:3)),6),"")</f>
        <v/>
      </c>
      <c r="F61" s="217" t="str">
        <f t="shared" si="7"/>
        <v>Hide</v>
      </c>
    </row>
    <row r="62" spans="1:6" x14ac:dyDescent="0.25">
      <c r="A62" s="8"/>
      <c r="B62" s="222" t="str">
        <f t="array" ref="B62">IFERROR(INDEX('Programming 2'!$A$66:$F$74,SMALL(IF('Programming 2'!$A$66:$A$74=1,ROW('Programming 2'!$A$66:$A$74)-65),ROW(4:4)),5),"")</f>
        <v/>
      </c>
      <c r="C62" s="222" t="str">
        <f t="array" ref="C62">IFERROR(INDEX('Programming 2'!$A$66:$F$74,SMALL(IF('Programming 2'!$A$66:$A$74=1,ROW('Programming 2'!$A$66:$A$74)-65),ROW(4:4)),6),"")</f>
        <v/>
      </c>
      <c r="F62" s="217" t="str">
        <f t="shared" si="7"/>
        <v>Hide</v>
      </c>
    </row>
    <row r="63" spans="1:6" x14ac:dyDescent="0.25">
      <c r="A63" s="8"/>
      <c r="B63" s="222" t="str">
        <f t="array" ref="B63">IFERROR(INDEX('Programming 2'!$A$66:$F$74,SMALL(IF('Programming 2'!$A$66:$A$74=1,ROW('Programming 2'!$A$66:$A$74)-65),ROW(5:5)),5),"")</f>
        <v/>
      </c>
      <c r="C63" s="222" t="str">
        <f t="array" ref="C63">IFERROR(INDEX('Programming 2'!$A$66:$F$74,SMALL(IF('Programming 2'!$A$66:$A$74=1,ROW('Programming 2'!$A$66:$A$74)-65),ROW(5:5)),6),"")</f>
        <v/>
      </c>
      <c r="F63" s="217" t="str">
        <f t="shared" si="7"/>
        <v>Hide</v>
      </c>
    </row>
    <row r="64" spans="1:6" x14ac:dyDescent="0.25">
      <c r="A64" s="8"/>
      <c r="B64" s="222" t="str">
        <f t="array" ref="B64">IFERROR(INDEX('Programming 2'!$A$66:$F$74,SMALL(IF('Programming 2'!$A$66:$A$74=1,ROW('Programming 2'!$A$66:$A$74)-65),ROW(6:6)),5),"")</f>
        <v/>
      </c>
      <c r="C64" s="222" t="str">
        <f t="array" ref="C64">IFERROR(INDEX('Programming 2'!$A$66:$F$74,SMALL(IF('Programming 2'!$A$66:$A$74=1,ROW('Programming 2'!$A$66:$A$74)-65),ROW(6:6)),6),"")</f>
        <v/>
      </c>
      <c r="F64" s="217" t="str">
        <f t="shared" si="7"/>
        <v>Hide</v>
      </c>
    </row>
    <row r="65" spans="1:6" x14ac:dyDescent="0.25">
      <c r="A65" s="8"/>
      <c r="B65" s="222" t="str">
        <f t="array" ref="B65">IFERROR(INDEX('Programming 2'!$A$66:$F$74,SMALL(IF('Programming 2'!$A$66:$A$74=1,ROW('Programming 2'!$A$66:$A$74)-65),ROW(7:7)),5),"")</f>
        <v/>
      </c>
      <c r="C65" s="222" t="str">
        <f t="array" ref="C65">IFERROR(INDEX('Programming 2'!$A$66:$F$74,SMALL(IF('Programming 2'!$A$66:$A$74=1,ROW('Programming 2'!$A$66:$A$74)-65),ROW(7:7)),6),"")</f>
        <v/>
      </c>
      <c r="F65" s="217" t="str">
        <f t="shared" si="7"/>
        <v>Hide</v>
      </c>
    </row>
    <row r="66" spans="1:6" x14ac:dyDescent="0.25">
      <c r="A66" s="8"/>
      <c r="B66" s="222" t="str">
        <f t="array" ref="B66">IFERROR(INDEX('Programming 2'!$A$66:$F$74,SMALL(IF('Programming 2'!$A$66:$A$74=1,ROW('Programming 2'!$A$66:$A$74)-65),ROW(8:8)),5),"")</f>
        <v/>
      </c>
      <c r="C66" s="222" t="str">
        <f t="array" ref="C66">IFERROR(INDEX('Programming 2'!$A$66:$F$74,SMALL(IF('Programming 2'!$A$66:$A$74=1,ROW('Programming 2'!$A$66:$A$74)-65),ROW(8:8)),6),"")</f>
        <v/>
      </c>
      <c r="F66" s="217" t="str">
        <f t="shared" si="7"/>
        <v>Hide</v>
      </c>
    </row>
    <row r="67" spans="1:6" x14ac:dyDescent="0.25">
      <c r="A67" s="460" t="s">
        <v>134</v>
      </c>
      <c r="B67" s="461"/>
      <c r="C67" s="461"/>
      <c r="F67" s="217" t="s">
        <v>456</v>
      </c>
    </row>
    <row r="68" spans="1:6" x14ac:dyDescent="0.25">
      <c r="A68" s="8"/>
      <c r="B68" s="222" t="str">
        <f t="array" ref="B68">IFERROR(INDEX('Programming 2'!$A$78:$F$94,SMALL(IF('Programming 2'!$A$78:$A$94=1,ROW('Programming 2'!$A$78:$A$94)-77),ROW(1:1)),5),"None")</f>
        <v>None</v>
      </c>
      <c r="C68" s="222" t="str">
        <f t="array" ref="C68">IFERROR(INDEX('Programming 2'!$A$78:$F$94,SMALL(IF('Programming 2'!$A$78:$A$94=1,ROW('Programming 2'!$A$78:$A$94)-77),ROW(1:1)),6),"")</f>
        <v/>
      </c>
      <c r="F68" s="217" t="str">
        <f t="shared" ref="F68:F83" si="8">IF(B68="","Hide","Show")</f>
        <v>Show</v>
      </c>
    </row>
    <row r="69" spans="1:6" x14ac:dyDescent="0.25">
      <c r="A69" s="8"/>
      <c r="B69" s="222" t="str">
        <f t="array" ref="B69">IFERROR(INDEX('Programming 2'!$A$78:$F$94,SMALL(IF('Programming 2'!$A$78:$A$94=1,ROW('Programming 2'!$A$78:$A$94)-77),ROW(2:2)),5),"")</f>
        <v/>
      </c>
      <c r="C69" s="222" t="str">
        <f t="array" ref="C69">IFERROR(INDEX('Programming 2'!$A$78:$F$94,SMALL(IF('Programming 2'!$A$78:$A$94=1,ROW('Programming 2'!$A$78:$A$94)-77),ROW(2:2)),6),"")</f>
        <v/>
      </c>
      <c r="F69" s="217" t="str">
        <f t="shared" si="8"/>
        <v>Hide</v>
      </c>
    </row>
    <row r="70" spans="1:6" x14ac:dyDescent="0.25">
      <c r="A70" s="8"/>
      <c r="B70" s="222" t="str">
        <f t="array" ref="B70">IFERROR(INDEX('Programming 2'!$A$78:$F$94,SMALL(IF('Programming 2'!$A$78:$A$94=1,ROW('Programming 2'!$A$78:$A$94)-77),ROW(3:3)),5),"")</f>
        <v/>
      </c>
      <c r="C70" s="222" t="str">
        <f t="array" ref="C70">IFERROR(INDEX('Programming 2'!$A$78:$F$94,SMALL(IF('Programming 2'!$A$78:$A$94=1,ROW('Programming 2'!$A$78:$A$94)-77),ROW(3:3)),6),"")</f>
        <v/>
      </c>
      <c r="F70" s="217" t="str">
        <f t="shared" si="8"/>
        <v>Hide</v>
      </c>
    </row>
    <row r="71" spans="1:6" x14ac:dyDescent="0.25">
      <c r="A71" s="8"/>
      <c r="B71" s="222" t="str">
        <f t="array" ref="B71">IFERROR(INDEX('Programming 2'!$A$78:$F$94,SMALL(IF('Programming 2'!$A$78:$A$94=1,ROW('Programming 2'!$A$78:$A$94)-77),ROW(4:4)),5),"")</f>
        <v/>
      </c>
      <c r="C71" s="222" t="str">
        <f t="array" ref="C71">IFERROR(INDEX('Programming 2'!$A$78:$F$94,SMALL(IF('Programming 2'!$A$78:$A$94=1,ROW('Programming 2'!$A$78:$A$94)-77),ROW(4:4)),6),"")</f>
        <v/>
      </c>
      <c r="F71" s="217" t="str">
        <f t="shared" si="8"/>
        <v>Hide</v>
      </c>
    </row>
    <row r="72" spans="1:6" x14ac:dyDescent="0.25">
      <c r="A72" s="8"/>
      <c r="B72" s="222" t="str">
        <f t="array" ref="B72">IFERROR(INDEX('Programming 2'!$A$78:$F$94,SMALL(IF('Programming 2'!$A$78:$A$94=1,ROW('Programming 2'!$A$78:$A$94)-77),ROW(5:5)),5),"")</f>
        <v/>
      </c>
      <c r="C72" s="222" t="str">
        <f t="array" ref="C72">IFERROR(INDEX('Programming 2'!$A$78:$F$94,SMALL(IF('Programming 2'!$A$78:$A$94=1,ROW('Programming 2'!$A$78:$A$94)-77),ROW(5:5)),6),"")</f>
        <v/>
      </c>
      <c r="F72" s="217" t="str">
        <f t="shared" si="8"/>
        <v>Hide</v>
      </c>
    </row>
    <row r="73" spans="1:6" x14ac:dyDescent="0.25">
      <c r="A73" s="8"/>
      <c r="B73" s="222" t="str">
        <f t="array" ref="B73">IFERROR(INDEX('Programming 2'!$A$78:$F$94,SMALL(IF('Programming 2'!$A$78:$A$94=1,ROW('Programming 2'!$A$78:$A$94)-77),ROW(6:6)),5),"")</f>
        <v/>
      </c>
      <c r="C73" s="222" t="str">
        <f t="array" ref="C73">IFERROR(INDEX('Programming 2'!$A$78:$F$94,SMALL(IF('Programming 2'!$A$78:$A$94=1,ROW('Programming 2'!$A$78:$A$94)-77),ROW(6:6)),6),"")</f>
        <v/>
      </c>
      <c r="F73" s="217" t="str">
        <f t="shared" si="8"/>
        <v>Hide</v>
      </c>
    </row>
    <row r="74" spans="1:6" x14ac:dyDescent="0.25">
      <c r="A74" s="8"/>
      <c r="B74" s="222" t="str">
        <f t="array" ref="B74">IFERROR(INDEX('Programming 2'!$A$78:$F$94,SMALL(IF('Programming 2'!$A$78:$A$94=1,ROW('Programming 2'!$A$78:$A$94)-77),ROW(7:7)),5),"")</f>
        <v/>
      </c>
      <c r="C74" s="222" t="str">
        <f t="array" ref="C74">IFERROR(INDEX('Programming 2'!$A$78:$F$94,SMALL(IF('Programming 2'!$A$78:$A$94=1,ROW('Programming 2'!$A$78:$A$94)-77),ROW(7:7)),6),"")</f>
        <v/>
      </c>
      <c r="F74" s="217" t="str">
        <f t="shared" si="8"/>
        <v>Hide</v>
      </c>
    </row>
    <row r="75" spans="1:6" x14ac:dyDescent="0.25">
      <c r="A75" s="8"/>
      <c r="B75" s="222" t="str">
        <f t="array" ref="B75">IFERROR(INDEX('Programming 2'!$A$78:$F$94,SMALL(IF('Programming 2'!$A$78:$A$94=1,ROW('Programming 2'!$A$78:$A$94)-77),ROW(8:8)),5),"")</f>
        <v/>
      </c>
      <c r="C75" s="222" t="str">
        <f t="array" ref="C75">IFERROR(INDEX('Programming 2'!$A$78:$F$94,SMALL(IF('Programming 2'!$A$78:$A$94=1,ROW('Programming 2'!$A$78:$A$94)-77),ROW(8:8)),6),"")</f>
        <v/>
      </c>
      <c r="F75" s="217" t="str">
        <f t="shared" si="8"/>
        <v>Hide</v>
      </c>
    </row>
    <row r="76" spans="1:6" x14ac:dyDescent="0.25">
      <c r="A76" s="8"/>
      <c r="B76" s="222" t="str">
        <f t="array" ref="B76">IFERROR(INDEX('Programming 2'!$A$78:$F$94,SMALL(IF('Programming 2'!$A$78:$A$94=1,ROW('Programming 2'!$A$78:$A$94)-77),ROW(9:9)),5),"")</f>
        <v/>
      </c>
      <c r="C76" s="222" t="str">
        <f t="array" ref="C76">IFERROR(INDEX('Programming 2'!$A$78:$F$94,SMALL(IF('Programming 2'!$A$78:$A$94=1,ROW('Programming 2'!$A$78:$A$94)-77),ROW(9:9)),6),"")</f>
        <v/>
      </c>
      <c r="F76" s="217" t="str">
        <f t="shared" si="8"/>
        <v>Hide</v>
      </c>
    </row>
    <row r="77" spans="1:6" x14ac:dyDescent="0.25">
      <c r="A77" s="8"/>
      <c r="B77" s="222" t="str">
        <f t="array" ref="B77">IFERROR(INDEX('Programming 2'!$A$78:$F$94,SMALL(IF('Programming 2'!$A$78:$A$94=1,ROW('Programming 2'!$A$78:$A$94)-77),ROW(10:10)),5),"")</f>
        <v/>
      </c>
      <c r="C77" s="222" t="str">
        <f t="array" ref="C77">IFERROR(INDEX('Programming 2'!$A$78:$F$94,SMALL(IF('Programming 2'!$A$78:$A$94=1,ROW('Programming 2'!$A$78:$A$94)-77),ROW(10:10)),6),"")</f>
        <v/>
      </c>
      <c r="F77" s="217" t="str">
        <f t="shared" si="8"/>
        <v>Hide</v>
      </c>
    </row>
    <row r="78" spans="1:6" x14ac:dyDescent="0.25">
      <c r="A78" s="8"/>
      <c r="B78" s="222" t="str">
        <f t="array" ref="B78">IFERROR(INDEX('Programming 2'!$A$78:$F$94,SMALL(IF('Programming 2'!$A$78:$A$94=1,ROW('Programming 2'!$A$78:$A$94)-77),ROW(11:11)),5),"")</f>
        <v/>
      </c>
      <c r="C78" s="222" t="str">
        <f t="array" ref="C78">IFERROR(INDEX('Programming 2'!$A$78:$F$94,SMALL(IF('Programming 2'!$A$78:$A$94=1,ROW('Programming 2'!$A$78:$A$94)-77),ROW(11:11)),6),"")</f>
        <v/>
      </c>
      <c r="F78" s="217" t="str">
        <f t="shared" si="8"/>
        <v>Hide</v>
      </c>
    </row>
    <row r="79" spans="1:6" x14ac:dyDescent="0.25">
      <c r="A79" s="8"/>
      <c r="B79" s="222" t="str">
        <f t="array" ref="B79">IFERROR(INDEX('Programming 2'!$A$78:$F$94,SMALL(IF('Programming 2'!$A$78:$A$94=1,ROW('Programming 2'!$A$78:$A$94)-77),ROW(12:12)),5),"")</f>
        <v/>
      </c>
      <c r="C79" s="222" t="str">
        <f t="array" ref="C79">IFERROR(INDEX('Programming 2'!$A$78:$F$94,SMALL(IF('Programming 2'!$A$78:$A$94=1,ROW('Programming 2'!$A$78:$A$94)-77),ROW(12:12)),6),"")</f>
        <v/>
      </c>
      <c r="F79" s="217" t="str">
        <f t="shared" si="8"/>
        <v>Hide</v>
      </c>
    </row>
    <row r="80" spans="1:6" x14ac:dyDescent="0.25">
      <c r="A80" s="8"/>
      <c r="B80" s="222" t="str">
        <f t="array" ref="B80">IFERROR(INDEX('Programming 2'!$A$78:$F$94,SMALL(IF('Programming 2'!$A$78:$A$94=1,ROW('Programming 2'!$A$78:$A$94)-77),ROW(13:13)),5),"")</f>
        <v/>
      </c>
      <c r="C80" s="222" t="str">
        <f t="array" ref="C80">IFERROR(INDEX('Programming 2'!$A$78:$F$94,SMALL(IF('Programming 2'!$A$78:$A$94=1,ROW('Programming 2'!$A$78:$A$94)-77),ROW(13:13)),6),"")</f>
        <v/>
      </c>
      <c r="F80" s="217" t="str">
        <f t="shared" si="8"/>
        <v>Hide</v>
      </c>
    </row>
    <row r="81" spans="1:6" x14ac:dyDescent="0.25">
      <c r="A81" s="8"/>
      <c r="B81" s="222" t="str">
        <f t="array" ref="B81">IFERROR(INDEX('Programming 2'!$A$78:$F$94,SMALL(IF('Programming 2'!$A$78:$A$94=1,ROW('Programming 2'!$A$78:$A$94)-77),ROW(14:14)),5),"")</f>
        <v/>
      </c>
      <c r="C81" s="222" t="str">
        <f t="array" ref="C81">IFERROR(INDEX('Programming 2'!$A$78:$F$94,SMALL(IF('Programming 2'!$A$78:$A$94=1,ROW('Programming 2'!$A$78:$A$94)-77),ROW(14:14)),6),"")</f>
        <v/>
      </c>
      <c r="F81" s="217" t="str">
        <f t="shared" si="8"/>
        <v>Hide</v>
      </c>
    </row>
    <row r="82" spans="1:6" x14ac:dyDescent="0.25">
      <c r="A82" s="8"/>
      <c r="B82" s="222" t="str">
        <f t="array" ref="B82">IFERROR(INDEX('Programming 2'!$A$78:$F$94,SMALL(IF('Programming 2'!$A$78:$A$94=1,ROW('Programming 2'!$A$78:$A$94)-77),ROW(15:15)),5),"")</f>
        <v/>
      </c>
      <c r="C82" s="222" t="str">
        <f t="array" ref="C82">IFERROR(INDEX('Programming 2'!$A$78:$F$94,SMALL(IF('Programming 2'!$A$78:$A$94=1,ROW('Programming 2'!$A$78:$A$94)-77),ROW(15:15)),6),"")</f>
        <v/>
      </c>
      <c r="F82" s="217" t="str">
        <f t="shared" si="8"/>
        <v>Hide</v>
      </c>
    </row>
    <row r="83" spans="1:6" x14ac:dyDescent="0.25">
      <c r="A83" s="8"/>
      <c r="B83" s="222" t="str">
        <f t="array" ref="B83">IFERROR(INDEX('Programming 2'!$A$78:$F$94,SMALL(IF('Programming 2'!$A$78:$A$94=1,ROW('Programming 2'!$A$78:$A$94)-77),ROW(16:16)),5),"")</f>
        <v/>
      </c>
      <c r="C83" s="222" t="str">
        <f t="array" ref="C83">IFERROR(INDEX('Programming 2'!$A$78:$F$94,SMALL(IF('Programming 2'!$A$78:$A$94=1,ROW('Programming 2'!$A$78:$A$94)-77),ROW(16:16)),6),"")</f>
        <v/>
      </c>
      <c r="F83" s="217" t="str">
        <f t="shared" si="8"/>
        <v>Hide</v>
      </c>
    </row>
    <row r="84" spans="1:6" x14ac:dyDescent="0.25">
      <c r="A84" s="460" t="s">
        <v>133</v>
      </c>
      <c r="B84" s="461"/>
      <c r="C84" s="461"/>
      <c r="F84" s="217" t="s">
        <v>456</v>
      </c>
    </row>
    <row r="85" spans="1:6" x14ac:dyDescent="0.25">
      <c r="A85" s="8"/>
      <c r="B85" s="222" t="str">
        <f t="array" ref="B85">IFERROR(INDEX('Programming 2'!$A$95:$F$117,SMALL(IF('Programming 2'!$A$95:$A$117=1,ROW('Programming 2'!$A$95:$A$117)-94),ROW(1:1)),5),"None")</f>
        <v>None</v>
      </c>
      <c r="C85" s="222" t="str">
        <f t="array" ref="C85">IFERROR(INDEX('Programming 2'!$A$95:$F$117,SMALL(IF('Programming 2'!$A$95:$A$117=1,ROW('Programming 2'!$A$95:$A$117)-94),ROW(1:1)),6),"")</f>
        <v/>
      </c>
      <c r="F85" s="217" t="str">
        <f t="shared" ref="F85:F103" si="9">IF(B85="","Hide","Show")</f>
        <v>Show</v>
      </c>
    </row>
    <row r="86" spans="1:6" x14ac:dyDescent="0.25">
      <c r="A86" s="8"/>
      <c r="B86" s="222" t="str">
        <f t="array" ref="B86">IFERROR(INDEX('Programming 2'!$A$95:$F$117,SMALL(IF('Programming 2'!$A$95:$A$117=1,ROW('Programming 2'!$A$95:$A$117)-94),ROW(2:2)),5),"")</f>
        <v/>
      </c>
      <c r="C86" s="222" t="str">
        <f t="array" ref="C86">IFERROR(INDEX('Programming 2'!$A$95:$F$117,SMALL(IF('Programming 2'!$A$95:$A$117=1,ROW('Programming 2'!$A$95:$A$117)-94),ROW(2:2)),6),"")</f>
        <v/>
      </c>
      <c r="F86" s="217" t="str">
        <f t="shared" si="9"/>
        <v>Hide</v>
      </c>
    </row>
    <row r="87" spans="1:6" x14ac:dyDescent="0.25">
      <c r="A87" s="8"/>
      <c r="B87" s="222" t="str">
        <f t="array" ref="B87">IFERROR(INDEX('Programming 2'!$A$95:$F$117,SMALL(IF('Programming 2'!$A$95:$A$117=1,ROW('Programming 2'!$A$95:$A$117)-94),ROW(3:3)),5),"")</f>
        <v/>
      </c>
      <c r="C87" s="222" t="str">
        <f t="array" ref="C87">IFERROR(INDEX('Programming 2'!$A$95:$F$117,SMALL(IF('Programming 2'!$A$95:$A$117=1,ROW('Programming 2'!$A$95:$A$117)-94),ROW(3:3)),6),"")</f>
        <v/>
      </c>
      <c r="F87" s="217" t="str">
        <f t="shared" si="9"/>
        <v>Hide</v>
      </c>
    </row>
    <row r="88" spans="1:6" x14ac:dyDescent="0.25">
      <c r="A88" s="8"/>
      <c r="B88" s="222" t="str">
        <f t="array" ref="B88">IFERROR(INDEX('Programming 2'!$A$95:$F$117,SMALL(IF('Programming 2'!$A$95:$A$117=1,ROW('Programming 2'!$A$95:$A$117)-94),ROW(4:4)),5),"")</f>
        <v/>
      </c>
      <c r="C88" s="222" t="str">
        <f t="array" ref="C88">IFERROR(INDEX('Programming 2'!$A$95:$F$117,SMALL(IF('Programming 2'!$A$95:$A$117=1,ROW('Programming 2'!$A$95:$A$117)-94),ROW(4:4)),6),"")</f>
        <v/>
      </c>
      <c r="F88" s="217" t="str">
        <f t="shared" si="9"/>
        <v>Hide</v>
      </c>
    </row>
    <row r="89" spans="1:6" x14ac:dyDescent="0.25">
      <c r="A89" s="8"/>
      <c r="B89" s="222" t="str">
        <f t="array" ref="B89">IFERROR(INDEX('Programming 2'!$A$95:$F$117,SMALL(IF('Programming 2'!$A$95:$A$117=1,ROW('Programming 2'!$A$95:$A$117)-94),ROW(5:5)),5),"")</f>
        <v/>
      </c>
      <c r="C89" s="222" t="str">
        <f t="array" ref="C89">IFERROR(INDEX('Programming 2'!$A$95:$F$117,SMALL(IF('Programming 2'!$A$95:$A$117=1,ROW('Programming 2'!$A$95:$A$117)-94),ROW(5:5)),6),"")</f>
        <v/>
      </c>
      <c r="F89" s="217" t="str">
        <f t="shared" si="9"/>
        <v>Hide</v>
      </c>
    </row>
    <row r="90" spans="1:6" x14ac:dyDescent="0.25">
      <c r="A90" s="8"/>
      <c r="B90" s="222" t="str">
        <f t="array" ref="B90">IFERROR(INDEX('Programming 2'!$A$95:$F$117,SMALL(IF('Programming 2'!$A$95:$A$117=1,ROW('Programming 2'!$A$95:$A$117)-94),ROW(6:6)),5),"")</f>
        <v/>
      </c>
      <c r="C90" s="222" t="str">
        <f t="array" ref="C90">IFERROR(INDEX('Programming 2'!$A$95:$F$117,SMALL(IF('Programming 2'!$A$95:$A$117=1,ROW('Programming 2'!$A$95:$A$117)-94),ROW(6:6)),6),"")</f>
        <v/>
      </c>
      <c r="F90" s="217" t="str">
        <f t="shared" si="9"/>
        <v>Hide</v>
      </c>
    </row>
    <row r="91" spans="1:6" x14ac:dyDescent="0.25">
      <c r="A91" s="8"/>
      <c r="B91" s="222" t="str">
        <f t="array" ref="B91">IFERROR(INDEX('Programming 2'!$A$95:$F$117,SMALL(IF('Programming 2'!$A$95:$A$117=1,ROW('Programming 2'!$A$95:$A$117)-94),ROW(7:7)),5),"")</f>
        <v/>
      </c>
      <c r="C91" s="222" t="str">
        <f t="array" ref="C91">IFERROR(INDEX('Programming 2'!$A$95:$F$117,SMALL(IF('Programming 2'!$A$95:$A$117=1,ROW('Programming 2'!$A$95:$A$117)-94),ROW(7:7)),6),"")</f>
        <v/>
      </c>
      <c r="F91" s="217" t="str">
        <f t="shared" si="9"/>
        <v>Hide</v>
      </c>
    </row>
    <row r="92" spans="1:6" x14ac:dyDescent="0.25">
      <c r="A92" s="8"/>
      <c r="B92" s="222" t="str">
        <f t="array" ref="B92">IFERROR(INDEX('Programming 2'!$A$95:$F$117,SMALL(IF('Programming 2'!$A$95:$A$117=1,ROW('Programming 2'!$A$95:$A$117)-94),ROW(8:8)),5),"")</f>
        <v/>
      </c>
      <c r="C92" s="222" t="str">
        <f t="array" ref="C92">IFERROR(INDEX('Programming 2'!$A$95:$F$117,SMALL(IF('Programming 2'!$A$95:$A$117=1,ROW('Programming 2'!$A$95:$A$117)-94),ROW(8:8)),6),"")</f>
        <v/>
      </c>
      <c r="F92" s="217" t="str">
        <f t="shared" si="9"/>
        <v>Hide</v>
      </c>
    </row>
    <row r="93" spans="1:6" x14ac:dyDescent="0.25">
      <c r="A93" s="8"/>
      <c r="B93" s="222" t="str">
        <f t="array" ref="B93">IFERROR(INDEX('Programming 2'!$A$95:$F$117,SMALL(IF('Programming 2'!$A$95:$A$117=1,ROW('Programming 2'!$A$95:$A$117)-94),ROW(9:9)),5),"")</f>
        <v/>
      </c>
      <c r="C93" s="222" t="str">
        <f t="array" ref="C93">IFERROR(INDEX('Programming 2'!$A$95:$F$117,SMALL(IF('Programming 2'!$A$95:$A$117=1,ROW('Programming 2'!$A$95:$A$117)-94),ROW(9:9)),6),"")</f>
        <v/>
      </c>
      <c r="F93" s="217" t="str">
        <f t="shared" si="9"/>
        <v>Hide</v>
      </c>
    </row>
    <row r="94" spans="1:6" x14ac:dyDescent="0.25">
      <c r="A94" s="8"/>
      <c r="B94" s="222" t="str">
        <f t="array" ref="B94">IFERROR(INDEX('Programming 2'!$A$95:$F$117,SMALL(IF('Programming 2'!$A$95:$A$117=1,ROW('Programming 2'!$A$95:$A$117)-94),ROW(10:10)),5),"")</f>
        <v/>
      </c>
      <c r="C94" s="222" t="str">
        <f t="array" ref="C94">IFERROR(INDEX('Programming 2'!$A$95:$F$117,SMALL(IF('Programming 2'!$A$95:$A$117=1,ROW('Programming 2'!$A$95:$A$117)-94),ROW(10:10)),6),"")</f>
        <v/>
      </c>
      <c r="F94" s="217" t="str">
        <f t="shared" si="9"/>
        <v>Hide</v>
      </c>
    </row>
    <row r="95" spans="1:6" x14ac:dyDescent="0.25">
      <c r="A95" s="8"/>
      <c r="B95" s="222" t="str">
        <f t="array" ref="B95">IFERROR(INDEX('Programming 2'!$A$95:$F$117,SMALL(IF('Programming 2'!$A$95:$A$117=1,ROW('Programming 2'!$A$95:$A$117)-94),ROW(11:11)),5),"")</f>
        <v/>
      </c>
      <c r="C95" s="222" t="str">
        <f t="array" ref="C95">IFERROR(INDEX('Programming 2'!$A$95:$F$117,SMALL(IF('Programming 2'!$A$95:$A$117=1,ROW('Programming 2'!$A$95:$A$117)-94),ROW(11:11)),6),"")</f>
        <v/>
      </c>
      <c r="F95" s="217" t="str">
        <f t="shared" si="9"/>
        <v>Hide</v>
      </c>
    </row>
    <row r="96" spans="1:6" x14ac:dyDescent="0.25">
      <c r="A96" s="8"/>
      <c r="B96" s="222" t="str">
        <f t="array" ref="B96">IFERROR(INDEX('Programming 2'!$A$95:$F$117,SMALL(IF('Programming 2'!$A$95:$A$117=1,ROW('Programming 2'!$A$95:$A$117)-94),ROW(12:12)),5),"")</f>
        <v/>
      </c>
      <c r="C96" s="222" t="str">
        <f t="array" ref="C96">IFERROR(INDEX('Programming 2'!$A$95:$F$117,SMALL(IF('Programming 2'!$A$95:$A$117=1,ROW('Programming 2'!$A$95:$A$117)-94),ROW(12:12)),6),"")</f>
        <v/>
      </c>
      <c r="F96" s="217" t="str">
        <f t="shared" si="9"/>
        <v>Hide</v>
      </c>
    </row>
    <row r="97" spans="1:6" x14ac:dyDescent="0.25">
      <c r="A97" s="8"/>
      <c r="B97" s="222" t="str">
        <f t="array" ref="B97">IFERROR(INDEX('Programming 2'!$A$95:$F$117,SMALL(IF('Programming 2'!$A$95:$A$117=1,ROW('Programming 2'!$A$95:$A$117)-94),ROW(13:13)),5),"")</f>
        <v/>
      </c>
      <c r="C97" s="222" t="str">
        <f t="array" ref="C97">IFERROR(INDEX('Programming 2'!$A$95:$F$117,SMALL(IF('Programming 2'!$A$95:$A$117=1,ROW('Programming 2'!$A$95:$A$117)-94),ROW(13:13)),6),"")</f>
        <v/>
      </c>
      <c r="F97" s="217" t="str">
        <f t="shared" si="9"/>
        <v>Hide</v>
      </c>
    </row>
    <row r="98" spans="1:6" x14ac:dyDescent="0.25">
      <c r="A98" s="8"/>
      <c r="B98" s="222" t="str">
        <f t="array" ref="B98">IFERROR(INDEX('Programming 2'!$A$95:$F$117,SMALL(IF('Programming 2'!$A$95:$A$117=1,ROW('Programming 2'!$A$95:$A$117)-94),ROW(14:14)),5),"")</f>
        <v/>
      </c>
      <c r="C98" s="222" t="str">
        <f t="array" ref="C98">IFERROR(INDEX('Programming 2'!$A$95:$F$117,SMALL(IF('Programming 2'!$A$95:$A$117=1,ROW('Programming 2'!$A$95:$A$117)-94),ROW(14:14)),6),"")</f>
        <v/>
      </c>
      <c r="F98" s="217" t="str">
        <f t="shared" si="9"/>
        <v>Hide</v>
      </c>
    </row>
    <row r="99" spans="1:6" x14ac:dyDescent="0.25">
      <c r="A99" s="8"/>
      <c r="B99" s="222" t="str">
        <f t="array" ref="B99">IFERROR(INDEX('Programming 2'!$A$95:$F$117,SMALL(IF('Programming 2'!$A$95:$A$117=1,ROW('Programming 2'!$A$95:$A$117)-94),ROW(15:15)),5),"")</f>
        <v/>
      </c>
      <c r="C99" s="222" t="str">
        <f t="array" ref="C99">IFERROR(INDEX('Programming 2'!$A$95:$F$117,SMALL(IF('Programming 2'!$A$95:$A$117=1,ROW('Programming 2'!$A$95:$A$117)-94),ROW(15:15)),6),"")</f>
        <v/>
      </c>
      <c r="F99" s="217" t="str">
        <f t="shared" si="9"/>
        <v>Hide</v>
      </c>
    </row>
    <row r="100" spans="1:6" x14ac:dyDescent="0.25">
      <c r="A100" s="8"/>
      <c r="B100" s="222" t="str">
        <f t="array" ref="B100">IFERROR(INDEX('Programming 2'!$A$95:$F$117,SMALL(IF('Programming 2'!$A$95:$A$117=1,ROW('Programming 2'!$A$95:$A$117)-94),ROW(16:16)),5),"")</f>
        <v/>
      </c>
      <c r="C100" s="222" t="str">
        <f t="array" ref="C100">IFERROR(INDEX('Programming 2'!$A$95:$F$117,SMALL(IF('Programming 2'!$A$95:$A$117=1,ROW('Programming 2'!$A$95:$A$117)-94),ROW(16:16)),6),"")</f>
        <v/>
      </c>
      <c r="F100" s="217" t="str">
        <f t="shared" si="9"/>
        <v>Hide</v>
      </c>
    </row>
    <row r="101" spans="1:6" x14ac:dyDescent="0.25">
      <c r="A101" s="8"/>
      <c r="B101" s="222" t="str">
        <f t="array" ref="B101">IFERROR(INDEX('Programming 2'!$A$95:$F$117,SMALL(IF('Programming 2'!$A$95:$A$117=1,ROW('Programming 2'!$A$95:$A$117)-94),ROW(17:17)),5),"")</f>
        <v/>
      </c>
      <c r="C101" s="222" t="str">
        <f t="array" ref="C101">IFERROR(INDEX('Programming 2'!$A$95:$F$117,SMALL(IF('Programming 2'!$A$95:$A$117=1,ROW('Programming 2'!$A$95:$A$117)-94),ROW(17:17)),6),"")</f>
        <v/>
      </c>
      <c r="F101" s="217" t="str">
        <f t="shared" si="9"/>
        <v>Hide</v>
      </c>
    </row>
    <row r="102" spans="1:6" x14ac:dyDescent="0.25">
      <c r="A102" s="8"/>
      <c r="B102" s="222" t="str">
        <f t="array" ref="B102">IFERROR(INDEX('Programming 2'!$A$95:$F$117,SMALL(IF('Programming 2'!$A$95:$A$117=1,ROW('Programming 2'!$A$95:$A$117)-94),ROW(18:18)),5),"")</f>
        <v/>
      </c>
      <c r="C102" s="222" t="str">
        <f t="array" ref="C102">IFERROR(INDEX('Programming 2'!$A$95:$F$117,SMALL(IF('Programming 2'!$A$95:$A$117=1,ROW('Programming 2'!$A$95:$A$117)-94),ROW(18:18)),6),"")</f>
        <v/>
      </c>
      <c r="F102" s="217" t="str">
        <f t="shared" si="9"/>
        <v>Hide</v>
      </c>
    </row>
    <row r="103" spans="1:6" x14ac:dyDescent="0.25">
      <c r="A103" s="8"/>
      <c r="B103" s="222" t="str">
        <f t="array" ref="B103">IFERROR(INDEX('Programming 2'!$A$95:$F$117,SMALL(IF('Programming 2'!$A$95:$A$117=1,ROW('Programming 2'!$A$95:$A$117)-94),ROW(19:19)),5),"")</f>
        <v/>
      </c>
      <c r="C103" s="222" t="str">
        <f t="array" ref="C103">IFERROR(INDEX('Programming 2'!$A$95:$F$117,SMALL(IF('Programming 2'!$A$95:$A$117=1,ROW('Programming 2'!$A$95:$A$117)-94),ROW(19:19)),6),"")</f>
        <v/>
      </c>
      <c r="F103" s="217" t="str">
        <f t="shared" si="9"/>
        <v>Hide</v>
      </c>
    </row>
    <row r="104" spans="1:6" x14ac:dyDescent="0.25">
      <c r="A104" s="460" t="s">
        <v>115</v>
      </c>
      <c r="B104" s="461"/>
      <c r="C104" s="461"/>
      <c r="F104" s="217" t="s">
        <v>456</v>
      </c>
    </row>
    <row r="105" spans="1:6" x14ac:dyDescent="0.25">
      <c r="A105" s="8"/>
      <c r="B105" s="222" t="str">
        <f t="array" ref="B105">IFERROR(INDEX('Programming 2'!$A$119:$F$126,SMALL(IF('Programming 2'!$A$119:$A$126=1,ROW('Programming 2'!$A$119:$A$126)-118),ROW(1:1)),5),"None")</f>
        <v>None</v>
      </c>
      <c r="C105" s="222" t="str">
        <f t="array" ref="C105">IFERROR(INDEX('Programming 2'!$A$119:$F$126,SMALL(IF('Programming 2'!$A$119:$A$126=1,ROW('Programming 2'!$A$119:$A$126)-118),ROW(1:1)),6),"")</f>
        <v/>
      </c>
      <c r="F105" s="217" t="str">
        <f t="shared" ref="F105:F111" si="10">IF(B105="","Hide","Show")</f>
        <v>Show</v>
      </c>
    </row>
    <row r="106" spans="1:6" x14ac:dyDescent="0.25">
      <c r="A106" s="8"/>
      <c r="B106" s="222" t="str">
        <f t="array" ref="B106">IFERROR(INDEX('Programming 2'!$A$119:$F$126,SMALL(IF('Programming 2'!$A$119:$A$126=1,ROW('Programming 2'!$A$119:$A$126)-118),ROW(2:2)),5),"")</f>
        <v/>
      </c>
      <c r="C106" s="222" t="str">
        <f t="array" ref="C106">IFERROR(INDEX('Programming 2'!$A$119:$F$126,SMALL(IF('Programming 2'!$A$119:$A$126=1,ROW('Programming 2'!$A$119:$A$126)-118),ROW(2:2)),6),"")</f>
        <v/>
      </c>
      <c r="F106" s="217" t="str">
        <f t="shared" si="10"/>
        <v>Hide</v>
      </c>
    </row>
    <row r="107" spans="1:6" x14ac:dyDescent="0.25">
      <c r="A107" s="8"/>
      <c r="B107" s="222" t="str">
        <f t="array" ref="B107">IFERROR(INDEX('Programming 2'!$A$119:$F$126,SMALL(IF('Programming 2'!$A$119:$A$126=1,ROW('Programming 2'!$A$119:$A$126)-118),ROW(3:3)),5),"")</f>
        <v/>
      </c>
      <c r="C107" s="222" t="str">
        <f t="array" ref="C107">IFERROR(INDEX('Programming 2'!$A$119:$F$126,SMALL(IF('Programming 2'!$A$119:$A$126=1,ROW('Programming 2'!$A$119:$A$126)-118),ROW(3:3)),6),"")</f>
        <v/>
      </c>
      <c r="F107" s="217" t="str">
        <f t="shared" si="10"/>
        <v>Hide</v>
      </c>
    </row>
    <row r="108" spans="1:6" x14ac:dyDescent="0.25">
      <c r="A108" s="8"/>
      <c r="B108" s="222" t="str">
        <f t="array" ref="B108">IFERROR(INDEX('Programming 2'!$A$119:$F$126,SMALL(IF('Programming 2'!$A$119:$A$126=1,ROW('Programming 2'!$A$119:$A$126)-118),ROW(4:4)),5),"")</f>
        <v/>
      </c>
      <c r="C108" s="222" t="str">
        <f t="array" ref="C108">IFERROR(INDEX('Programming 2'!$A$119:$F$126,SMALL(IF('Programming 2'!$A$119:$A$126=1,ROW('Programming 2'!$A$119:$A$126)-118),ROW(4:4)),6),"")</f>
        <v/>
      </c>
      <c r="F108" s="217" t="str">
        <f t="shared" si="10"/>
        <v>Hide</v>
      </c>
    </row>
    <row r="109" spans="1:6" x14ac:dyDescent="0.25">
      <c r="A109" s="8"/>
      <c r="B109" s="222" t="str">
        <f t="array" ref="B109">IFERROR(INDEX('Programming 2'!$A$119:$F$126,SMALL(IF('Programming 2'!$A$119:$A$126=1,ROW('Programming 2'!$A$119:$A$126)-118),ROW(5:5)),5),"")</f>
        <v/>
      </c>
      <c r="C109" s="222" t="str">
        <f t="array" ref="C109">IFERROR(INDEX('Programming 2'!$A$119:$F$126,SMALL(IF('Programming 2'!$A$119:$A$126=1,ROW('Programming 2'!$A$119:$A$126)-118),ROW(5:5)),6),"")</f>
        <v/>
      </c>
      <c r="F109" s="217" t="str">
        <f t="shared" si="10"/>
        <v>Hide</v>
      </c>
    </row>
    <row r="110" spans="1:6" x14ac:dyDescent="0.25">
      <c r="A110" s="8"/>
      <c r="B110" s="222" t="str">
        <f t="array" ref="B110">IFERROR(INDEX('Programming 2'!$A$119:$F$126,SMALL(IF('Programming 2'!$A$119:$A$126=1,ROW('Programming 2'!$A$119:$A$126)-118),ROW(6:6)),5),"")</f>
        <v/>
      </c>
      <c r="C110" s="222" t="str">
        <f t="array" ref="C110">IFERROR(INDEX('Programming 2'!$A$119:$F$126,SMALL(IF('Programming 2'!$A$119:$A$126=1,ROW('Programming 2'!$A$119:$A$126)-118),ROW(6:6)),6),"")</f>
        <v/>
      </c>
      <c r="F110" s="217" t="str">
        <f t="shared" si="10"/>
        <v>Hide</v>
      </c>
    </row>
    <row r="111" spans="1:6" x14ac:dyDescent="0.25">
      <c r="A111" s="8"/>
      <c r="B111" s="222" t="str">
        <f t="array" ref="B111">IFERROR(INDEX('Programming 2'!$A$119:$F$126,SMALL(IF('Programming 2'!$A$119:$A$126=1,ROW('Programming 2'!$A$119:$A$126)-118),ROW(7:7)),5),"")</f>
        <v/>
      </c>
      <c r="C111" s="222" t="str">
        <f t="array" ref="C111">IFERROR(INDEX('Programming 2'!$A$119:$F$126,SMALL(IF('Programming 2'!$A$119:$A$126=1,ROW('Programming 2'!$A$119:$A$126)-118),ROW(7:7)),6),"")</f>
        <v/>
      </c>
      <c r="F111" s="217" t="str">
        <f t="shared" si="10"/>
        <v>Hide</v>
      </c>
    </row>
    <row r="112" spans="1:6" ht="18.75" x14ac:dyDescent="0.3">
      <c r="A112" s="456" t="s">
        <v>480</v>
      </c>
      <c r="B112" s="457"/>
      <c r="C112" s="457"/>
      <c r="F112" s="217" t="s">
        <v>456</v>
      </c>
    </row>
    <row r="113" spans="1:6" ht="15.75" customHeight="1" x14ac:dyDescent="0.25">
      <c r="A113" s="454" t="s">
        <v>483</v>
      </c>
      <c r="B113" s="455"/>
      <c r="C113" s="455"/>
      <c r="F113" s="217" t="s">
        <v>456</v>
      </c>
    </row>
    <row r="114" spans="1:6" x14ac:dyDescent="0.25">
      <c r="A114" s="462" t="s">
        <v>128</v>
      </c>
      <c r="B114" s="462"/>
      <c r="C114" s="462"/>
      <c r="F114" s="217" t="s">
        <v>456</v>
      </c>
    </row>
    <row r="115" spans="1:6" x14ac:dyDescent="0.25">
      <c r="A115" s="8"/>
      <c r="B115" t="str">
        <f t="array" ref="B115">IFERROR(INDEX('Programming 2'!$A$130:$F$134,SMALL(IF('Programming 2'!$A$130:$A$134=1,ROW('Programming 2'!$A$130:$A$134)-129),ROW(1:1)),5),"None")</f>
        <v>None</v>
      </c>
      <c r="C115" t="str">
        <f t="array" ref="C115">IFERROR(INDEX('Programming 2'!$A$130:$F$134,SMALL(IF('Programming 2'!$A$130:$A$134=1,ROW('Programming 2'!$A$130:$A$134)-129),ROW(1:1)),6),"")</f>
        <v/>
      </c>
      <c r="F115" s="217" t="str">
        <f t="shared" ref="F115:F119" si="11">IF(B115="","Hide","Show")</f>
        <v>Show</v>
      </c>
    </row>
    <row r="116" spans="1:6" x14ac:dyDescent="0.25">
      <c r="A116" s="8"/>
      <c r="B116" t="str">
        <f t="array" ref="B116">IFERROR(INDEX('Programming 2'!$A$130:$F$134,SMALL(IF('Programming 2'!$A$130:$A$134=1,ROW('Programming 2'!$A$130:$A$134)-129),ROW(2:2)),5),"")</f>
        <v/>
      </c>
      <c r="C116" t="str">
        <f t="array" ref="C116">IFERROR(INDEX('Programming 2'!$A$130:$F$134,SMALL(IF('Programming 2'!$A$130:$A$134=1,ROW('Programming 2'!$A$130:$A$134)-129),ROW(2:2)),6),"")</f>
        <v/>
      </c>
      <c r="F116" s="217" t="str">
        <f t="shared" si="11"/>
        <v>Hide</v>
      </c>
    </row>
    <row r="117" spans="1:6" x14ac:dyDescent="0.25">
      <c r="A117" s="8"/>
      <c r="B117" t="str">
        <f t="array" ref="B117">IFERROR(INDEX('Programming 2'!$A$130:$F$134,SMALL(IF('Programming 2'!$A$130:$A$134=1,ROW('Programming 2'!$A$130:$A$134)-129),ROW(3:3)),5),"")</f>
        <v/>
      </c>
      <c r="C117" t="str">
        <f t="array" ref="C117">IFERROR(INDEX('Programming 2'!$A$130:$F$134,SMALL(IF('Programming 2'!$A$130:$A$134=1,ROW('Programming 2'!$A$130:$A$134)-129),ROW(3:3)),6),"")</f>
        <v/>
      </c>
      <c r="F117" s="217" t="str">
        <f t="shared" si="11"/>
        <v>Hide</v>
      </c>
    </row>
    <row r="118" spans="1:6" x14ac:dyDescent="0.25">
      <c r="A118" s="8"/>
      <c r="B118" t="str">
        <f t="array" ref="B118">IFERROR(INDEX('Programming 2'!$A$130:$F$134,SMALL(IF('Programming 2'!$A$130:$A$134=1,ROW('Programming 2'!$A$130:$A$134)-129),ROW(4:4)),5),"")</f>
        <v/>
      </c>
      <c r="C118" t="str">
        <f t="array" ref="C118">IFERROR(INDEX('Programming 2'!$A$130:$F$134,SMALL(IF('Programming 2'!$A$130:$A$134=1,ROW('Programming 2'!$A$130:$A$134)-129),ROW(4:4)),6),"")</f>
        <v/>
      </c>
      <c r="F118" s="217" t="str">
        <f t="shared" si="11"/>
        <v>Hide</v>
      </c>
    </row>
    <row r="119" spans="1:6" x14ac:dyDescent="0.25">
      <c r="A119" s="8"/>
      <c r="B119" t="str">
        <f t="array" ref="B119">IFERROR(INDEX('Programming 2'!$A$130:$F$134,SMALL(IF('Programming 2'!$A$130:$A$134=1,ROW('Programming 2'!$A$130:$A$134)-129),ROW(5:5)),5),"")</f>
        <v/>
      </c>
      <c r="C119" t="str">
        <f t="array" ref="C119">IFERROR(INDEX('Programming 2'!$A$130:$F$134,SMALL(IF('Programming 2'!$A$130:$A$134=1,ROW('Programming 2'!$A$130:$A$134)-129),ROW(5:5)),6),"")</f>
        <v/>
      </c>
      <c r="F119" s="217" t="str">
        <f t="shared" si="11"/>
        <v>Hide</v>
      </c>
    </row>
    <row r="120" spans="1:6" x14ac:dyDescent="0.25">
      <c r="A120" s="462" t="s">
        <v>129</v>
      </c>
      <c r="B120" s="462"/>
      <c r="C120" s="462"/>
      <c r="F120" s="217" t="s">
        <v>456</v>
      </c>
    </row>
    <row r="121" spans="1:6" x14ac:dyDescent="0.25">
      <c r="A121" s="8"/>
      <c r="B121" t="str">
        <f t="array" ref="B121">IFERROR(INDEX('Programming 2'!$A$136:$F$144,SMALL(IF('Programming 2'!$A$136:$A$144=1,ROW('Programming 2'!$A$136:$A$144)-135),ROW(1:1)),5),"None")</f>
        <v>None</v>
      </c>
      <c r="C121" t="str">
        <f t="array" ref="C121">IFERROR(INDEX('Programming 2'!$A$136:$F$144,SMALL(IF('Programming 2'!$A$136:$A$144=1,ROW('Programming 2'!$A$136:$A$144)-135),ROW(1:1)),6),"")</f>
        <v/>
      </c>
      <c r="F121" s="217" t="str">
        <f t="shared" ref="F121:F129" si="12">IF(B121="","Hide","Show")</f>
        <v>Show</v>
      </c>
    </row>
    <row r="122" spans="1:6" x14ac:dyDescent="0.25">
      <c r="A122" s="8"/>
      <c r="B122" t="str">
        <f t="array" ref="B122">IFERROR(INDEX('Programming 2'!$A$136:$F$144,SMALL(IF('Programming 2'!$A$136:$A$144=1,ROW('Programming 2'!$A$136:$A$144)-135),ROW(2:2)),5),"")</f>
        <v/>
      </c>
      <c r="C122" t="str">
        <f t="array" ref="C122">IFERROR(INDEX('Programming 2'!$A$136:$F$144,SMALL(IF('Programming 2'!$A$136:$A$144=1,ROW('Programming 2'!$A$136:$A$144)-135),ROW(2:2)),6),"")</f>
        <v/>
      </c>
      <c r="F122" s="217" t="str">
        <f t="shared" si="12"/>
        <v>Hide</v>
      </c>
    </row>
    <row r="123" spans="1:6" x14ac:dyDescent="0.25">
      <c r="A123" s="8"/>
      <c r="B123" t="str">
        <f t="array" ref="B123">IFERROR(INDEX('Programming 2'!$A$136:$F$144,SMALL(IF('Programming 2'!$A$136:$A$144=1,ROW('Programming 2'!$A$136:$A$144)-135),ROW(3:3)),5),"")</f>
        <v/>
      </c>
      <c r="C123" t="str">
        <f t="array" ref="C123">IFERROR(INDEX('Programming 2'!$A$136:$F$144,SMALL(IF('Programming 2'!$A$136:$A$144=1,ROW('Programming 2'!$A$136:$A$144)-135),ROW(3:3)),6),"")</f>
        <v/>
      </c>
      <c r="F123" s="217" t="str">
        <f t="shared" si="12"/>
        <v>Hide</v>
      </c>
    </row>
    <row r="124" spans="1:6" x14ac:dyDescent="0.25">
      <c r="A124" s="8"/>
      <c r="B124" t="str">
        <f t="array" ref="B124">IFERROR(INDEX('Programming 2'!$A$136:$F$144,SMALL(IF('Programming 2'!$A$136:$A$144=1,ROW('Programming 2'!$A$136:$A$144)-135),ROW(4:4)),5),"")</f>
        <v/>
      </c>
      <c r="C124" t="str">
        <f t="array" ref="C124">IFERROR(INDEX('Programming 2'!$A$136:$F$144,SMALL(IF('Programming 2'!$A$136:$A$144=1,ROW('Programming 2'!$A$136:$A$144)-135),ROW(4:4)),6),"")</f>
        <v/>
      </c>
      <c r="F124" s="217" t="str">
        <f t="shared" si="12"/>
        <v>Hide</v>
      </c>
    </row>
    <row r="125" spans="1:6" x14ac:dyDescent="0.25">
      <c r="A125" s="8"/>
      <c r="B125" t="str">
        <f t="array" ref="B125">IFERROR(INDEX('Programming 2'!$A$136:$F$144,SMALL(IF('Programming 2'!$A$136:$A$144=1,ROW('Programming 2'!$A$136:$A$144)-135),ROW(5:5)),5),"")</f>
        <v/>
      </c>
      <c r="C125" t="str">
        <f t="array" ref="C125">IFERROR(INDEX('Programming 2'!$A$136:$F$144,SMALL(IF('Programming 2'!$A$136:$A$144=1,ROW('Programming 2'!$A$136:$A$144)-135),ROW(5:5)),6),"")</f>
        <v/>
      </c>
      <c r="F125" s="217" t="str">
        <f t="shared" si="12"/>
        <v>Hide</v>
      </c>
    </row>
    <row r="126" spans="1:6" x14ac:dyDescent="0.25">
      <c r="A126" s="8"/>
      <c r="B126" t="str">
        <f t="array" ref="B126">IFERROR(INDEX('Programming 2'!$A$136:$F$144,SMALL(IF('Programming 2'!$A$136:$A$144=1,ROW('Programming 2'!$A$136:$A$144)-135),ROW(6:6)),5),"")</f>
        <v/>
      </c>
      <c r="C126" t="str">
        <f t="array" ref="C126">IFERROR(INDEX('Programming 2'!$A$136:$F$144,SMALL(IF('Programming 2'!$A$136:$A$144=1,ROW('Programming 2'!$A$136:$A$144)-135),ROW(6:6)),6),"")</f>
        <v/>
      </c>
      <c r="F126" s="217" t="str">
        <f t="shared" si="12"/>
        <v>Hide</v>
      </c>
    </row>
    <row r="127" spans="1:6" x14ac:dyDescent="0.25">
      <c r="A127" s="8"/>
      <c r="B127" t="str">
        <f t="array" ref="B127">IFERROR(INDEX('Programming 2'!$A$136:$F$144,SMALL(IF('Programming 2'!$A$136:$A$144=1,ROW('Programming 2'!$A$136:$A$144)-135),ROW(7:7)),5),"")</f>
        <v/>
      </c>
      <c r="C127" t="str">
        <f t="array" ref="C127">IFERROR(INDEX('Programming 2'!$A$136:$F$144,SMALL(IF('Programming 2'!$A$136:$A$144=1,ROW('Programming 2'!$A$136:$A$144)-135),ROW(7:7)),6),"")</f>
        <v/>
      </c>
      <c r="F127" s="217" t="str">
        <f t="shared" si="12"/>
        <v>Hide</v>
      </c>
    </row>
    <row r="128" spans="1:6" x14ac:dyDescent="0.25">
      <c r="A128" s="8"/>
      <c r="B128" t="str">
        <f t="array" ref="B128">IFERROR(INDEX('Programming 2'!$A$136:$F$144,SMALL(IF('Programming 2'!$A$136:$A$144=1,ROW('Programming 2'!$A$136:$A$144)-135),ROW(8:8)),5),"")</f>
        <v/>
      </c>
      <c r="C128" t="str">
        <f t="array" ref="C128">IFERROR(INDEX('Programming 2'!$A$136:$F$144,SMALL(IF('Programming 2'!$A$136:$A$144=1,ROW('Programming 2'!$A$136:$A$144)-135),ROW(8:8)),6),"")</f>
        <v/>
      </c>
      <c r="F128" s="217" t="str">
        <f t="shared" si="12"/>
        <v>Hide</v>
      </c>
    </row>
    <row r="129" spans="1:6" x14ac:dyDescent="0.25">
      <c r="A129" s="8"/>
      <c r="B129" t="str">
        <f t="array" ref="B129">IFERROR(INDEX('Programming 2'!$A$136:$F$144,SMALL(IF('Programming 2'!$A$136:$A$144=1,ROW('Programming 2'!$A$136:$A$144)-135),ROW(9:9)),5),"")</f>
        <v/>
      </c>
      <c r="C129" t="str">
        <f t="array" ref="C129">IFERROR(INDEX('Programming 2'!$A$136:$F$144,SMALL(IF('Programming 2'!$A$136:$A$144=1,ROW('Programming 2'!$A$136:$A$144)-135),ROW(9:9)),6),"")</f>
        <v/>
      </c>
      <c r="F129" s="217" t="str">
        <f t="shared" si="12"/>
        <v>Hide</v>
      </c>
    </row>
    <row r="130" spans="1:6" x14ac:dyDescent="0.25">
      <c r="A130" s="462" t="s">
        <v>130</v>
      </c>
      <c r="B130" s="462"/>
      <c r="C130" s="462"/>
      <c r="F130" s="217" t="s">
        <v>456</v>
      </c>
    </row>
    <row r="131" spans="1:6" x14ac:dyDescent="0.25">
      <c r="A131" s="8"/>
      <c r="B131" t="str">
        <f t="array" ref="B131">IFERROR(INDEX('Programming 2'!$A$146:$F$148,SMALL(IF('Programming 2'!$A$146:$A$148=1,ROW('Programming 2'!$A$146:$A$148)-145),ROW(1:1)),5),"None")</f>
        <v>None</v>
      </c>
      <c r="C131" t="str">
        <f t="array" ref="C131">IFERROR(INDEX('Programming 2'!$A$146:$F$148,SMALL(IF('Programming 2'!$A$146:$A$148=1,ROW('Programming 2'!$A$146:$A$148)-145),ROW(1:1)),6),"")</f>
        <v/>
      </c>
      <c r="F131" s="217" t="str">
        <f t="shared" ref="F131:F133" si="13">IF(B131="","Hide","Show")</f>
        <v>Show</v>
      </c>
    </row>
    <row r="132" spans="1:6" x14ac:dyDescent="0.25">
      <c r="A132" s="8"/>
      <c r="B132" t="str">
        <f t="array" ref="B132">IFERROR(INDEX('Programming 2'!$A$146:$F$148,SMALL(IF('Programming 2'!$A$146:$A$148=1,ROW('Programming 2'!$A$146:$A$148)-145),ROW(2:2)),5),"")</f>
        <v/>
      </c>
      <c r="C132" t="str">
        <f t="array" ref="C132">IFERROR(INDEX('Programming 2'!$A$146:$F$148,SMALL(IF('Programming 2'!$A$146:$A$148=1,ROW('Programming 2'!$A$146:$A$148)-145),ROW(2:2)),6),"")</f>
        <v/>
      </c>
      <c r="F132" s="217" t="str">
        <f t="shared" si="13"/>
        <v>Hide</v>
      </c>
    </row>
    <row r="133" spans="1:6" x14ac:dyDescent="0.25">
      <c r="A133" s="8"/>
      <c r="B133" t="str">
        <f t="array" ref="B133">IFERROR(INDEX('Programming 2'!$A$146:$F$148,SMALL(IF('Programming 2'!$A$146:$A$148=1,ROW('Programming 2'!$A$146:$A$148)-145),ROW(3:3)),5),"")</f>
        <v/>
      </c>
      <c r="C133" t="str">
        <f t="array" ref="C133">IFERROR(INDEX('Programming 2'!$A$146:$F$148,SMALL(IF('Programming 2'!$A$146:$A$148=1,ROW('Programming 2'!$A$146:$A$148)-145),ROW(3:3)),6),"")</f>
        <v/>
      </c>
      <c r="F133" s="217" t="str">
        <f t="shared" si="13"/>
        <v>Hide</v>
      </c>
    </row>
    <row r="134" spans="1:6" x14ac:dyDescent="0.25">
      <c r="A134" s="462" t="str">
        <f>'IR3'!$A$25:$F$25</f>
        <v>IR3.4:  Evidence that policy barriers to access to family planning services and information have been identified, and/or removed</v>
      </c>
      <c r="B134" s="462"/>
      <c r="C134" s="462"/>
      <c r="F134" s="217" t="s">
        <v>456</v>
      </c>
    </row>
    <row r="135" spans="1:6" x14ac:dyDescent="0.25">
      <c r="A135" s="8"/>
      <c r="B135" t="str">
        <f t="array" ref="B135">IFERROR(INDEX('Programming 2'!$A$150:$F$153,SMALL(IF('Programming 2'!$A$150:$A$153=1,ROW('Programming 2'!$A$150:$A$153)-149),ROW(1:1)),5),"None")</f>
        <v>None</v>
      </c>
      <c r="C135" t="str">
        <f t="array" ref="C135">IFERROR(INDEX('Programming 2'!$A$150:$F$153,SMALL(IF('Programming 2'!$A$150:$A$153=1,ROW('Programming 2'!$A$150:$A$153)-149),ROW(1:1)),6),"")</f>
        <v/>
      </c>
      <c r="F135" s="217" t="str">
        <f t="shared" ref="F135:F138" si="14">IF(B135="","Hide","Show")</f>
        <v>Show</v>
      </c>
    </row>
    <row r="136" spans="1:6" x14ac:dyDescent="0.25">
      <c r="A136" s="8"/>
      <c r="B136" t="str">
        <f t="array" ref="B136">IFERROR(INDEX('Programming 2'!$A$150:$F$153,SMALL(IF('Programming 2'!$A$150:$A$153=1,ROW('Programming 2'!$A$150:$A$153)-149),ROW(2:2)),5),"")</f>
        <v/>
      </c>
      <c r="C136" t="str">
        <f t="array" ref="C136">IFERROR(INDEX('Programming 2'!$A$150:$F$153,SMALL(IF('Programming 2'!$A$150:$A$153=1,ROW('Programming 2'!$A$150:$A$153)-149),ROW(2:2)),6),"")</f>
        <v/>
      </c>
      <c r="F136" s="217" t="str">
        <f t="shared" si="14"/>
        <v>Hide</v>
      </c>
    </row>
    <row r="137" spans="1:6" x14ac:dyDescent="0.25">
      <c r="A137" s="8"/>
      <c r="B137" t="str">
        <f t="array" ref="B137">IFERROR(INDEX('Programming 2'!$A$150:$F$153,SMALL(IF('Programming 2'!$A$150:$A$153=1,ROW('Programming 2'!$A$150:$A$153)-149),ROW(3:3)),5),"")</f>
        <v/>
      </c>
      <c r="C137" t="str">
        <f t="array" ref="C137">IFERROR(INDEX('Programming 2'!$A$150:$F$153,SMALL(IF('Programming 2'!$A$150:$A$153=1,ROW('Programming 2'!$A$150:$A$153)-149),ROW(3:3)),6),"")</f>
        <v/>
      </c>
      <c r="F137" s="217" t="str">
        <f t="shared" si="14"/>
        <v>Hide</v>
      </c>
    </row>
    <row r="138" spans="1:6" x14ac:dyDescent="0.25">
      <c r="A138" s="8"/>
      <c r="B138" t="str">
        <f t="array" ref="B138">IFERROR(INDEX('Programming 2'!$A$150:$F$153,SMALL(IF('Programming 2'!$A$150:$A$153=1,ROW('Programming 2'!$A$150:$A$153)-149),ROW(4:4)),5),"")</f>
        <v/>
      </c>
      <c r="C138" t="str">
        <f t="array" ref="C138">IFERROR(INDEX('Programming 2'!$A$150:$F$153,SMALL(IF('Programming 2'!$A$150:$A$153=1,ROW('Programming 2'!$A$150:$A$153)-149),ROW(4:4)),6),"")</f>
        <v/>
      </c>
      <c r="F138" s="217" t="str">
        <f t="shared" si="14"/>
        <v>Hide</v>
      </c>
    </row>
    <row r="139" spans="1:6" x14ac:dyDescent="0.25">
      <c r="A139" s="462" t="str">
        <f>'IR3'!$A$30:$F$30</f>
        <v>IR3.5:  Evidence of the implementation of policies that promote family planning services  and information</v>
      </c>
      <c r="B139" s="462"/>
      <c r="C139" s="462"/>
      <c r="F139" s="217" t="s">
        <v>456</v>
      </c>
    </row>
    <row r="140" spans="1:6" x14ac:dyDescent="0.25">
      <c r="A140" s="8"/>
      <c r="B140" t="str">
        <f t="array" ref="B140">IFERROR(INDEX('Programming 2'!$A$155:$F$161,SMALL(IF('Programming 2'!$A$155:$A$161=1,ROW('Programming 2'!$A$155:$A$161)-154),ROW(1:1)),5),"None")</f>
        <v>None</v>
      </c>
      <c r="C140" t="str">
        <f t="array" ref="C140">IFERROR(INDEX('Programming 2'!$A$155:$F$161,SMALL(IF('Programming 2'!$A$155:$A$161=1,ROW('Programming 2'!$A$155:$A$161)-154),ROW(1:1)),6),"")</f>
        <v/>
      </c>
      <c r="F140" s="217" t="str">
        <f t="shared" ref="F140:F144" si="15">IF(B140="","Hide","Show")</f>
        <v>Show</v>
      </c>
    </row>
    <row r="141" spans="1:6" x14ac:dyDescent="0.25">
      <c r="A141" s="8"/>
      <c r="B141" t="str">
        <f t="array" ref="B141">IFERROR(INDEX('Programming 2'!$A$155:$F$161,SMALL(IF('Programming 2'!$A$155:$A$161=1,ROW('Programming 2'!$A$155:$A$161)-154),ROW(2:2)),5),"")</f>
        <v/>
      </c>
      <c r="C141" t="str">
        <f t="array" ref="C141">IFERROR(INDEX('Programming 2'!$A$155:$F$161,SMALL(IF('Programming 2'!$A$155:$A$161=1,ROW('Programming 2'!$A$155:$A$161)-154),ROW(2:2)),6),"")</f>
        <v/>
      </c>
      <c r="F141" s="217" t="str">
        <f t="shared" si="15"/>
        <v>Hide</v>
      </c>
    </row>
    <row r="142" spans="1:6" x14ac:dyDescent="0.25">
      <c r="A142" s="8"/>
      <c r="B142" t="str">
        <f t="array" ref="B142">IFERROR(INDEX('Programming 2'!$A$155:$F$161,SMALL(IF('Programming 2'!$A$155:$A$161=1,ROW('Programming 2'!$A$155:$A$161)-154),ROW(3:3)),5),"")</f>
        <v/>
      </c>
      <c r="C142" t="str">
        <f t="array" ref="C142">IFERROR(INDEX('Programming 2'!$A$155:$F$161,SMALL(IF('Programming 2'!$A$155:$A$161=1,ROW('Programming 2'!$A$155:$A$161)-154),ROW(3:3)),6),"")</f>
        <v/>
      </c>
      <c r="F142" s="217" t="str">
        <f t="shared" si="15"/>
        <v>Hide</v>
      </c>
    </row>
    <row r="143" spans="1:6" x14ac:dyDescent="0.25">
      <c r="A143" s="8"/>
      <c r="B143" t="str">
        <f t="array" ref="B143">IFERROR(INDEX('Programming 2'!$A$155:$F$161,SMALL(IF('Programming 2'!$A$155:$A$161=1,ROW('Programming 2'!$A$155:$A$161)-154),ROW(4:4)),5),"")</f>
        <v/>
      </c>
      <c r="C143" t="str">
        <f t="array" ref="C143">IFERROR(INDEX('Programming 2'!$A$155:$F$161,SMALL(IF('Programming 2'!$A$155:$A$161=1,ROW('Programming 2'!$A$155:$A$161)-154),ROW(4:4)),6),"")</f>
        <v/>
      </c>
      <c r="F143" s="217" t="str">
        <f t="shared" si="15"/>
        <v>Hide</v>
      </c>
    </row>
    <row r="144" spans="1:6" x14ac:dyDescent="0.25">
      <c r="A144" s="8"/>
      <c r="B144" t="str">
        <f t="array" ref="B144">IFERROR(INDEX('Programming 2'!$A$155:$F$161,SMALL(IF('Programming 2'!$A$155:$A$161=1,ROW('Programming 2'!$A$155:$A$161)-154),ROW(5:5)),5),"")</f>
        <v/>
      </c>
      <c r="C144" t="str">
        <f t="array" ref="C144">IFERROR(INDEX('Programming 2'!$A$155:$F$161,SMALL(IF('Programming 2'!$A$155:$A$161=1,ROW('Programming 2'!$A$155:$A$161)-154),ROW(5:5)),6),"")</f>
        <v/>
      </c>
      <c r="F144" s="217" t="str">
        <f t="shared" si="15"/>
        <v>Hide</v>
      </c>
    </row>
    <row r="145" spans="1:6" ht="18.75" x14ac:dyDescent="0.3">
      <c r="A145" s="456" t="s">
        <v>481</v>
      </c>
      <c r="B145" s="457"/>
      <c r="C145" s="457"/>
      <c r="F145" s="217" t="s">
        <v>456</v>
      </c>
    </row>
    <row r="146" spans="1:6" ht="27.75" customHeight="1" x14ac:dyDescent="0.25">
      <c r="A146" s="454" t="s">
        <v>51</v>
      </c>
      <c r="B146" s="455"/>
      <c r="C146" s="455"/>
      <c r="F146" s="217" t="s">
        <v>456</v>
      </c>
    </row>
    <row r="147" spans="1:6" x14ac:dyDescent="0.25">
      <c r="A147" s="462" t="s">
        <v>127</v>
      </c>
      <c r="B147" s="462"/>
      <c r="C147" s="462"/>
      <c r="F147" s="217" t="s">
        <v>456</v>
      </c>
    </row>
    <row r="148" spans="1:6" x14ac:dyDescent="0.25">
      <c r="A148" s="8"/>
      <c r="B148" t="str">
        <f t="array" ref="B148">IFERROR(INDEX('Programming 2'!$A$167:$F$173,SMALL(IF('Programming 2'!$A$167:$A$173=1,ROW('Programming 2'!$A$167:$A$173)-166),ROW(1:1)),5),"None")</f>
        <v>None</v>
      </c>
      <c r="C148" t="str">
        <f t="array" ref="C148">IFERROR(INDEX('Programming 2'!$A$167:$F$173,SMALL(IF('Programming 2'!$A$167:$A$173=1,ROW('Programming 2'!$A$167:$A$173)-166),ROW(1:1)),6),"")</f>
        <v/>
      </c>
      <c r="F148" s="217" t="str">
        <f t="shared" ref="F148:F154" si="16">IF(B148="","Hide","Show")</f>
        <v>Show</v>
      </c>
    </row>
    <row r="149" spans="1:6" x14ac:dyDescent="0.25">
      <c r="A149" s="8"/>
      <c r="B149" t="str">
        <f t="array" ref="B149">IFERROR(INDEX('Programming 2'!$A$167:$F$173,SMALL(IF('Programming 2'!$A$167:$A$173=1,ROW('Programming 2'!$A$167:$A$173)-166),ROW(2:2)),5),"")</f>
        <v/>
      </c>
      <c r="C149" t="str">
        <f t="array" ref="C149">IFERROR(INDEX('Programming 2'!$A$167:$F$173,SMALL(IF('Programming 2'!$A$167:$A$173=1,ROW('Programming 2'!$A$167:$A$173)-166),ROW(2:2)),6),"")</f>
        <v/>
      </c>
      <c r="F149" s="217" t="str">
        <f t="shared" si="16"/>
        <v>Hide</v>
      </c>
    </row>
    <row r="150" spans="1:6" x14ac:dyDescent="0.25">
      <c r="A150" s="8"/>
      <c r="B150" t="str">
        <f t="array" ref="B150">IFERROR(INDEX('Programming 2'!$A$167:$F$173,SMALL(IF('Programming 2'!$A$167:$A$173=1,ROW('Programming 2'!$A$167:$A$173)-166),ROW(3:3)),5),"")</f>
        <v/>
      </c>
      <c r="C150" t="str">
        <f t="array" ref="C150">IFERROR(INDEX('Programming 2'!$A$167:$F$173,SMALL(IF('Programming 2'!$A$167:$A$173=1,ROW('Programming 2'!$A$167:$A$173)-166),ROW(3:3)),6),"")</f>
        <v/>
      </c>
      <c r="F150" s="217" t="str">
        <f t="shared" si="16"/>
        <v>Hide</v>
      </c>
    </row>
    <row r="151" spans="1:6" x14ac:dyDescent="0.25">
      <c r="A151" s="8"/>
      <c r="B151" t="str">
        <f t="array" ref="B151">IFERROR(INDEX('Programming 2'!$A$167:$F$173,SMALL(IF('Programming 2'!$A$167:$A$173=1,ROW('Programming 2'!$A$167:$A$173)-166),ROW(4:4)),5),"")</f>
        <v/>
      </c>
      <c r="C151" t="str">
        <f t="array" ref="C151">IFERROR(INDEX('Programming 2'!$A$167:$F$173,SMALL(IF('Programming 2'!$A$167:$A$173=1,ROW('Programming 2'!$A$167:$A$173)-166),ROW(4:4)),6),"")</f>
        <v/>
      </c>
      <c r="F151" s="217" t="str">
        <f t="shared" si="16"/>
        <v>Hide</v>
      </c>
    </row>
    <row r="152" spans="1:6" x14ac:dyDescent="0.25">
      <c r="A152" s="8"/>
      <c r="B152" t="str">
        <f t="array" ref="B152">IFERROR(INDEX('Programming 2'!$A$167:$F$173,SMALL(IF('Programming 2'!$A$167:$A$173=1,ROW('Programming 2'!$A$167:$A$173)-166),ROW(5:5)),5),"")</f>
        <v/>
      </c>
      <c r="C152" t="str">
        <f t="array" ref="C152">IFERROR(INDEX('Programming 2'!$A$167:$F$173,SMALL(IF('Programming 2'!$A$167:$A$173=1,ROW('Programming 2'!$A$167:$A$173)-166),ROW(5:5)),6),"")</f>
        <v/>
      </c>
      <c r="F152" s="217" t="str">
        <f t="shared" si="16"/>
        <v>Hide</v>
      </c>
    </row>
    <row r="153" spans="1:6" x14ac:dyDescent="0.25">
      <c r="A153" s="8"/>
      <c r="B153" t="str">
        <f t="array" ref="B153">IFERROR(INDEX('Programming 2'!$A$167:$F$173,SMALL(IF('Programming 2'!$A$167:$A$173=1,ROW('Programming 2'!$A$167:$A$173)-166),ROW(6:6)),5),"")</f>
        <v/>
      </c>
      <c r="C153" t="str">
        <f t="array" ref="C153">IFERROR(INDEX('Programming 2'!$A$167:$F$173,SMALL(IF('Programming 2'!$A$167:$A$173=1,ROW('Programming 2'!$A$167:$A$173)-166),ROW(6:6)),6),"")</f>
        <v/>
      </c>
      <c r="F153" s="217" t="str">
        <f t="shared" si="16"/>
        <v>Hide</v>
      </c>
    </row>
    <row r="154" spans="1:6" x14ac:dyDescent="0.25">
      <c r="A154" s="8"/>
      <c r="B154" t="str">
        <f t="array" ref="B154">IFERROR(INDEX('Programming 2'!$A$167:$F$173,SMALL(IF('Programming 2'!$A$167:$A$173=1,ROW('Programming 2'!$A$167:$A$173)-166),ROW(7:7)),5),"")</f>
        <v/>
      </c>
      <c r="C154" t="str">
        <f t="array" ref="C154">IFERROR(INDEX('Programming 2'!$A$167:$F$173,SMALL(IF('Programming 2'!$A$167:$A$173=1,ROW('Programming 2'!$A$167:$A$173)-166),ROW(7:7)),6),"")</f>
        <v/>
      </c>
      <c r="F154" s="217" t="str">
        <f t="shared" si="16"/>
        <v>Hide</v>
      </c>
    </row>
    <row r="155" spans="1:6" x14ac:dyDescent="0.25">
      <c r="A155" s="462" t="s">
        <v>126</v>
      </c>
      <c r="B155" s="462"/>
      <c r="C155" s="462"/>
      <c r="F155" s="217" t="s">
        <v>456</v>
      </c>
    </row>
    <row r="156" spans="1:6" x14ac:dyDescent="0.25">
      <c r="A156" s="8"/>
      <c r="B156" t="str">
        <f t="array" ref="B156">IFERROR(INDEX('Programming 2'!$A$175:$F$183,SMALL(IF('Programming 2'!$A$175:$A$183=1,ROW('Programming 2'!$A$175:$A$183)-174),ROW(1:1)),5),"None")</f>
        <v>None</v>
      </c>
      <c r="C156" t="str">
        <f t="array" ref="C156">IFERROR(INDEX('Programming 2'!$A$175:$F$183,SMALL(IF('Programming 2'!$A$175:$A$183=1,ROW('Programming 2'!$A$175:$A$183)-174),ROW(1:1)),6),"")</f>
        <v/>
      </c>
      <c r="F156" s="217" t="str">
        <f t="shared" ref="F156:F163" si="17">IF(B156="","Hide","Show")</f>
        <v>Show</v>
      </c>
    </row>
    <row r="157" spans="1:6" x14ac:dyDescent="0.25">
      <c r="A157" s="8"/>
      <c r="B157" t="str">
        <f t="array" ref="B157">IFERROR(INDEX('Programming 2'!$A$175:$F$183,SMALL(IF('Programming 2'!$A$175:$A$183=1,ROW('Programming 2'!$A$175:$A$183)-174),ROW(2:2)),5),"")</f>
        <v/>
      </c>
      <c r="C157" t="str">
        <f t="array" ref="C157">IFERROR(INDEX('Programming 2'!$A$175:$F$183,SMALL(IF('Programming 2'!$A$175:$A$183=1,ROW('Programming 2'!$A$175:$A$183)-174),ROW(2:2)),6),"")</f>
        <v/>
      </c>
      <c r="F157" s="217" t="str">
        <f t="shared" si="17"/>
        <v>Hide</v>
      </c>
    </row>
    <row r="158" spans="1:6" x14ac:dyDescent="0.25">
      <c r="A158" s="8"/>
      <c r="B158" t="str">
        <f t="array" ref="B158">IFERROR(INDEX('Programming 2'!$A$175:$F$183,SMALL(IF('Programming 2'!$A$175:$A$183=1,ROW('Programming 2'!$A$175:$A$183)-174),ROW(3:3)),5),"")</f>
        <v/>
      </c>
      <c r="C158" t="str">
        <f t="array" ref="C158">IFERROR(INDEX('Programming 2'!$A$175:$F$183,SMALL(IF('Programming 2'!$A$175:$A$183=1,ROW('Programming 2'!$A$175:$A$183)-174),ROW(3:3)),6),"")</f>
        <v/>
      </c>
      <c r="F158" s="217" t="str">
        <f t="shared" si="17"/>
        <v>Hide</v>
      </c>
    </row>
    <row r="159" spans="1:6" x14ac:dyDescent="0.25">
      <c r="A159" s="8"/>
      <c r="B159" t="str">
        <f t="array" ref="B159">IFERROR(INDEX('Programming 2'!$A$175:$F$183,SMALL(IF('Programming 2'!$A$175:$A$183=1,ROW('Programming 2'!$A$175:$A$183)-174),ROW(4:4)),5),"")</f>
        <v/>
      </c>
      <c r="C159" t="str">
        <f t="array" ref="C159">IFERROR(INDEX('Programming 2'!$A$175:$F$183,SMALL(IF('Programming 2'!$A$175:$A$183=1,ROW('Programming 2'!$A$175:$A$183)-174),ROW(4:4)),6),"")</f>
        <v/>
      </c>
      <c r="F159" s="217" t="str">
        <f t="shared" si="17"/>
        <v>Hide</v>
      </c>
    </row>
    <row r="160" spans="1:6" x14ac:dyDescent="0.25">
      <c r="A160" s="8"/>
      <c r="B160" t="str">
        <f t="array" ref="B160">IFERROR(INDEX('Programming 2'!$A$175:$F$183,SMALL(IF('Programming 2'!$A$175:$A$183=1,ROW('Programming 2'!$A$175:$A$183)-174),ROW(5:5)),5),"")</f>
        <v/>
      </c>
      <c r="C160" t="str">
        <f t="array" ref="C160">IFERROR(INDEX('Programming 2'!$A$175:$F$183,SMALL(IF('Programming 2'!$A$175:$A$183=1,ROW('Programming 2'!$A$175:$A$183)-174),ROW(5:5)),6),"")</f>
        <v/>
      </c>
      <c r="F160" s="217" t="str">
        <f t="shared" si="17"/>
        <v>Hide</v>
      </c>
    </row>
    <row r="161" spans="1:6" x14ac:dyDescent="0.25">
      <c r="A161" s="8"/>
      <c r="B161" t="str">
        <f t="array" ref="B161">IFERROR(INDEX('Programming 2'!$A$175:$F$183,SMALL(IF('Programming 2'!$A$175:$A$183=1,ROW('Programming 2'!$A$175:$A$183)-174),ROW(6:6)),5),"")</f>
        <v/>
      </c>
      <c r="C161" t="str">
        <f t="array" ref="C161">IFERROR(INDEX('Programming 2'!$A$175:$F$183,SMALL(IF('Programming 2'!$A$175:$A$183=1,ROW('Programming 2'!$A$175:$A$183)-174),ROW(6:6)),6),"")</f>
        <v/>
      </c>
      <c r="F161" s="217" t="str">
        <f t="shared" si="17"/>
        <v>Hide</v>
      </c>
    </row>
    <row r="162" spans="1:6" x14ac:dyDescent="0.25">
      <c r="A162" s="8"/>
      <c r="B162" t="str">
        <f t="array" ref="B162">IFERROR(INDEX('Programming 2'!$A$175:$F$183,SMALL(IF('Programming 2'!$A$175:$A$183=1,ROW('Programming 2'!$A$175:$A$183)-174),ROW(7:7)),5),"")</f>
        <v/>
      </c>
      <c r="C162" t="str">
        <f t="array" ref="C162">IFERROR(INDEX('Programming 2'!$A$175:$F$183,SMALL(IF('Programming 2'!$A$175:$A$183=1,ROW('Programming 2'!$A$175:$A$183)-174),ROW(7:7)),6),"")</f>
        <v/>
      </c>
      <c r="F162" s="217" t="str">
        <f t="shared" si="17"/>
        <v>Hide</v>
      </c>
    </row>
    <row r="163" spans="1:6" x14ac:dyDescent="0.25">
      <c r="A163" s="8"/>
      <c r="B163" t="str">
        <f t="array" ref="B163">IFERROR(INDEX('Programming 2'!$A$175:$F$183,SMALL(IF('Programming 2'!$A$175:$A$183=1,ROW('Programming 2'!$A$175:$A$183)-174),ROW(8:8)),5),"")</f>
        <v/>
      </c>
      <c r="C163" t="str">
        <f t="array" ref="C163">IFERROR(INDEX('Programming 2'!$A$175:$F$183,SMALL(IF('Programming 2'!$A$175:$A$183=1,ROW('Programming 2'!$A$175:$A$183)-174),ROW(8:8)),6),"")</f>
        <v/>
      </c>
      <c r="F163" s="217" t="str">
        <f t="shared" si="17"/>
        <v>Hide</v>
      </c>
    </row>
    <row r="164" spans="1:6" x14ac:dyDescent="0.25">
      <c r="A164" s="462" t="s">
        <v>125</v>
      </c>
      <c r="B164" s="462"/>
      <c r="C164" s="462"/>
      <c r="F164" s="217" t="s">
        <v>456</v>
      </c>
    </row>
    <row r="165" spans="1:6" x14ac:dyDescent="0.25">
      <c r="A165" s="8"/>
      <c r="B165" t="str">
        <f t="array" ref="B165">IFERROR(INDEX('Programming 2'!$A$185:$F$188,SMALL(IF('Programming 2'!$A$185:$A$188=1,ROW('Programming 2'!$A$185:$A$188)-184),ROW(1:1)),5),"None")</f>
        <v>None</v>
      </c>
      <c r="C165" t="str">
        <f t="array" ref="C165">IFERROR(INDEX('Programming 2'!$A$185:$F$188,SMALL(IF('Programming 2'!$A$185:$A$188=1,ROW('Programming 2'!$A$185:$A$188)-184),ROW(1:1)),6),"")</f>
        <v/>
      </c>
      <c r="F165" s="217" t="str">
        <f t="shared" ref="F165:F168" si="18">IF(B165="","Hide","Show")</f>
        <v>Show</v>
      </c>
    </row>
    <row r="166" spans="1:6" x14ac:dyDescent="0.25">
      <c r="A166" s="8"/>
      <c r="B166" t="str">
        <f t="array" ref="B166">IFERROR(INDEX('Programming 2'!$A$185:$F$188,SMALL(IF('Programming 2'!$A$185:$A$188=1,ROW('Programming 2'!$A$185:$A$188)-184),ROW(2:2)),5),"")</f>
        <v/>
      </c>
      <c r="C166" t="str">
        <f t="array" ref="C166">IFERROR(INDEX('Programming 2'!$A$185:$F$188,SMALL(IF('Programming 2'!$A$185:$A$188=1,ROW('Programming 2'!$A$185:$A$188)-184),ROW(2:2)),6),"")</f>
        <v/>
      </c>
      <c r="F166" s="217" t="str">
        <f t="shared" si="18"/>
        <v>Hide</v>
      </c>
    </row>
    <row r="167" spans="1:6" x14ac:dyDescent="0.25">
      <c r="A167" s="8"/>
      <c r="B167" t="str">
        <f t="array" ref="B167">IFERROR(INDEX('Programming 2'!$A$185:$F$188,SMALL(IF('Programming 2'!$A$185:$A$188=1,ROW('Programming 2'!$A$185:$A$188)-184),ROW(3:3)),5),"")</f>
        <v/>
      </c>
      <c r="C167" t="str">
        <f t="array" ref="C167">IFERROR(INDEX('Programming 2'!$A$185:$F$188,SMALL(IF('Programming 2'!$A$185:$A$188=1,ROW('Programming 2'!$A$185:$A$188)-184),ROW(3:3)),6),"")</f>
        <v/>
      </c>
      <c r="F167" s="217" t="str">
        <f t="shared" si="18"/>
        <v>Hide</v>
      </c>
    </row>
    <row r="168" spans="1:6" x14ac:dyDescent="0.25">
      <c r="A168" s="8"/>
      <c r="B168" t="str">
        <f t="array" ref="B168">IFERROR(INDEX('Programming 2'!$A$185:$F$188,SMALL(IF('Programming 2'!$A$185:$A$188=1,ROW('Programming 2'!$A$185:$A$188)-184),ROW(4:4)),5),"")</f>
        <v/>
      </c>
      <c r="C168" t="str">
        <f t="array" ref="C168">IFERROR(INDEX('Programming 2'!$A$185:$F$188,SMALL(IF('Programming 2'!$A$185:$A$188=1,ROW('Programming 2'!$A$185:$A$188)-184),ROW(4:4)),6),"")</f>
        <v/>
      </c>
      <c r="F168" s="217" t="str">
        <f t="shared" si="18"/>
        <v>Hide</v>
      </c>
    </row>
    <row r="169" spans="1:6" x14ac:dyDescent="0.25">
      <c r="A169" s="462" t="s">
        <v>124</v>
      </c>
      <c r="B169" s="462"/>
      <c r="C169" s="462"/>
      <c r="F169" s="217" t="s">
        <v>456</v>
      </c>
    </row>
    <row r="170" spans="1:6" x14ac:dyDescent="0.25">
      <c r="A170" s="8"/>
      <c r="B170" t="str">
        <f t="array" ref="B170">IFERROR(INDEX('Programming 2'!$A$191:$F$204,SMALL(IF('Programming 2'!$A$191:$A$204=1,ROW('Programming 2'!$A$191:$A$204)-190),ROW(1:1)),5),"None")</f>
        <v>None</v>
      </c>
      <c r="C170" t="str">
        <f t="array" ref="C170">IFERROR(INDEX('Programming 2'!$A$191:$F$204,SMALL(IF('Programming 2'!$A$191:$A$204=1,ROW('Programming 2'!$A$191:$A$204)-190),ROW(1:1)),6),"")</f>
        <v/>
      </c>
      <c r="F170" s="217" t="str">
        <f t="shared" ref="F170:F181" si="19">IF(B170="","Hide","Show")</f>
        <v>Show</v>
      </c>
    </row>
    <row r="171" spans="1:6" x14ac:dyDescent="0.25">
      <c r="A171" s="8"/>
      <c r="B171" t="str">
        <f t="array" ref="B171">IFERROR(INDEX('Programming 2'!$A$191:$F$204,SMALL(IF('Programming 2'!$A$191:$A$204=1,ROW('Programming 2'!$A$191:$A$204)-190),ROW(2:2)),5),"")</f>
        <v/>
      </c>
      <c r="C171" t="str">
        <f t="array" ref="C171">IFERROR(INDEX('Programming 2'!$A$191:$F$204,SMALL(IF('Programming 2'!$A$191:$A$204=1,ROW('Programming 2'!$A$191:$A$204)-190),ROW(2:2)),6),"")</f>
        <v/>
      </c>
      <c r="F171" s="217" t="str">
        <f t="shared" si="19"/>
        <v>Hide</v>
      </c>
    </row>
    <row r="172" spans="1:6" x14ac:dyDescent="0.25">
      <c r="A172" s="8"/>
      <c r="B172" t="str">
        <f t="array" ref="B172">IFERROR(INDEX('Programming 2'!$A$191:$F$204,SMALL(IF('Programming 2'!$A$191:$A$204=1,ROW('Programming 2'!$A$191:$A$204)-190),ROW(3:3)),5),"")</f>
        <v/>
      </c>
      <c r="C172" t="str">
        <f t="array" ref="C172">IFERROR(INDEX('Programming 2'!$A$191:$F$204,SMALL(IF('Programming 2'!$A$191:$A$204=1,ROW('Programming 2'!$A$191:$A$204)-190),ROW(3:3)),6),"")</f>
        <v/>
      </c>
      <c r="F172" s="217" t="str">
        <f t="shared" si="19"/>
        <v>Hide</v>
      </c>
    </row>
    <row r="173" spans="1:6" x14ac:dyDescent="0.25">
      <c r="A173" s="8"/>
      <c r="B173" t="str">
        <f t="array" ref="B173">IFERROR(INDEX('Programming 2'!$A$191:$F$204,SMALL(IF('Programming 2'!$A$191:$A$204=1,ROW('Programming 2'!$A$191:$A$204)-190),ROW(4:4)),5),"")</f>
        <v/>
      </c>
      <c r="C173" t="str">
        <f t="array" ref="C173">IFERROR(INDEX('Programming 2'!$A$191:$F$204,SMALL(IF('Programming 2'!$A$191:$A$204=1,ROW('Programming 2'!$A$191:$A$204)-190),ROW(4:4)),6),"")</f>
        <v/>
      </c>
      <c r="F173" s="217" t="str">
        <f t="shared" si="19"/>
        <v>Hide</v>
      </c>
    </row>
    <row r="174" spans="1:6" x14ac:dyDescent="0.25">
      <c r="A174" s="8"/>
      <c r="B174" t="str">
        <f t="array" ref="B174">IFERROR(INDEX('Programming 2'!$A$191:$F$204,SMALL(IF('Programming 2'!$A$191:$A$204=1,ROW('Programming 2'!$A$191:$A$204)-190),ROW(5:5)),5),"")</f>
        <v/>
      </c>
      <c r="C174" t="str">
        <f t="array" ref="C174">IFERROR(INDEX('Programming 2'!$A$191:$F$204,SMALL(IF('Programming 2'!$A$191:$A$204=1,ROW('Programming 2'!$A$191:$A$204)-190),ROW(5:5)),6),"")</f>
        <v/>
      </c>
      <c r="F174" s="217" t="str">
        <f t="shared" si="19"/>
        <v>Hide</v>
      </c>
    </row>
    <row r="175" spans="1:6" x14ac:dyDescent="0.25">
      <c r="A175" s="8"/>
      <c r="B175" t="str">
        <f t="array" ref="B175">IFERROR(INDEX('Programming 2'!$A$191:$F$204,SMALL(IF('Programming 2'!$A$191:$A$204=1,ROW('Programming 2'!$A$191:$A$204)-190),ROW(6:6)),5),"")</f>
        <v/>
      </c>
      <c r="C175" t="str">
        <f t="array" ref="C175">IFERROR(INDEX('Programming 2'!$A$191:$F$204,SMALL(IF('Programming 2'!$A$191:$A$204=1,ROW('Programming 2'!$A$191:$A$204)-190),ROW(6:6)),6),"")</f>
        <v/>
      </c>
      <c r="F175" s="217" t="str">
        <f t="shared" si="19"/>
        <v>Hide</v>
      </c>
    </row>
    <row r="176" spans="1:6" x14ac:dyDescent="0.25">
      <c r="A176" s="8"/>
      <c r="B176" t="str">
        <f t="array" ref="B176">IFERROR(INDEX('Programming 2'!$A$191:$F$204,SMALL(IF('Programming 2'!$A$191:$A$204=1,ROW('Programming 2'!$A$191:$A$204)-190),ROW(7:7)),5),"")</f>
        <v/>
      </c>
      <c r="C176" t="str">
        <f t="array" ref="C176">IFERROR(INDEX('Programming 2'!$A$191:$F$204,SMALL(IF('Programming 2'!$A$191:$A$204=1,ROW('Programming 2'!$A$191:$A$204)-190),ROW(7:7)),6),"")</f>
        <v/>
      </c>
      <c r="F176" s="217" t="str">
        <f t="shared" si="19"/>
        <v>Hide</v>
      </c>
    </row>
    <row r="177" spans="1:6" x14ac:dyDescent="0.25">
      <c r="A177" s="8"/>
      <c r="B177" t="str">
        <f t="array" ref="B177">IFERROR(INDEX('Programming 2'!$A$191:$F$204,SMALL(IF('Programming 2'!$A$191:$A$204=1,ROW('Programming 2'!$A$191:$A$204)-190),ROW(8:8)),5),"")</f>
        <v/>
      </c>
      <c r="C177" t="str">
        <f t="array" ref="C177">IFERROR(INDEX('Programming 2'!$A$191:$F$204,SMALL(IF('Programming 2'!$A$191:$A$204=1,ROW('Programming 2'!$A$191:$A$204)-190),ROW(8:8)),6),"")</f>
        <v/>
      </c>
      <c r="F177" s="217" t="str">
        <f t="shared" si="19"/>
        <v>Hide</v>
      </c>
    </row>
    <row r="178" spans="1:6" x14ac:dyDescent="0.25">
      <c r="A178" s="8"/>
      <c r="B178" t="str">
        <f t="array" ref="B178">IFERROR(INDEX('Programming 2'!$A$191:$F$204,SMALL(IF('Programming 2'!$A$191:$A$204=1,ROW('Programming 2'!$A$191:$A$204)-190),ROW(9:9)),5),"")</f>
        <v/>
      </c>
      <c r="C178" t="str">
        <f t="array" ref="C178">IFERROR(INDEX('Programming 2'!$A$191:$F$204,SMALL(IF('Programming 2'!$A$191:$A$204=1,ROW('Programming 2'!$A$191:$A$204)-190),ROW(9:9)),6),"")</f>
        <v/>
      </c>
      <c r="F178" s="217" t="str">
        <f t="shared" si="19"/>
        <v>Hide</v>
      </c>
    </row>
    <row r="179" spans="1:6" x14ac:dyDescent="0.25">
      <c r="A179" s="8"/>
      <c r="B179" t="str">
        <f t="array" ref="B179">IFERROR(INDEX('Programming 2'!$A$191:$F$204,SMALL(IF('Programming 2'!$A$191:$A$204=1,ROW('Programming 2'!$A$191:$A$204)-190),ROW(10:10)),5),"")</f>
        <v/>
      </c>
      <c r="C179" t="str">
        <f t="array" ref="C179">IFERROR(INDEX('Programming 2'!$A$191:$F$204,SMALL(IF('Programming 2'!$A$191:$A$204=1,ROW('Programming 2'!$A$191:$A$204)-190),ROW(10:10)),6),"")</f>
        <v/>
      </c>
      <c r="F179" s="217" t="str">
        <f t="shared" si="19"/>
        <v>Hide</v>
      </c>
    </row>
    <row r="180" spans="1:6" x14ac:dyDescent="0.25">
      <c r="A180" s="8"/>
      <c r="B180" t="str">
        <f t="array" ref="B180">IFERROR(INDEX('Programming 2'!$A$191:$F$204,SMALL(IF('Programming 2'!$A$191:$A$204=1,ROW('Programming 2'!$A$191:$A$204)-190),ROW(11:11)),5),"")</f>
        <v/>
      </c>
      <c r="C180" t="str">
        <f t="array" ref="C180">IFERROR(INDEX('Programming 2'!$A$191:$F$204,SMALL(IF('Programming 2'!$A$191:$A$204=1,ROW('Programming 2'!$A$191:$A$204)-190),ROW(11:11)),6),"")</f>
        <v/>
      </c>
      <c r="F180" s="217" t="str">
        <f t="shared" si="19"/>
        <v>Hide</v>
      </c>
    </row>
    <row r="181" spans="1:6" x14ac:dyDescent="0.25">
      <c r="A181" s="8"/>
      <c r="B181" t="str">
        <f t="array" ref="B181">IFERROR(INDEX('Programming 2'!$A$191:$F$204,SMALL(IF('Programming 2'!$A$191:$A$204=1,ROW('Programming 2'!$A$191:$A$204)-190),ROW(12:12)),5),"")</f>
        <v/>
      </c>
      <c r="C181" t="str">
        <f t="array" ref="C181">IFERROR(INDEX('Programming 2'!$A$191:$F$204,SMALL(IF('Programming 2'!$A$191:$A$204=1,ROW('Programming 2'!$A$191:$A$204)-190),ROW(12:12)),6),"")</f>
        <v/>
      </c>
      <c r="F181" s="217" t="str">
        <f t="shared" si="19"/>
        <v>Hide</v>
      </c>
    </row>
    <row r="182" spans="1:6" ht="21.75" customHeight="1" x14ac:dyDescent="0.3">
      <c r="A182" s="456" t="s">
        <v>482</v>
      </c>
      <c r="B182" s="457"/>
      <c r="C182" s="457"/>
      <c r="F182" s="217" t="s">
        <v>456</v>
      </c>
    </row>
    <row r="183" spans="1:6" ht="27.75" customHeight="1" x14ac:dyDescent="0.25">
      <c r="A183" s="454" t="s">
        <v>62</v>
      </c>
      <c r="B183" s="455"/>
      <c r="C183" s="455"/>
      <c r="F183" s="217" t="s">
        <v>456</v>
      </c>
    </row>
    <row r="184" spans="1:6" x14ac:dyDescent="0.25">
      <c r="A184" s="462" t="s">
        <v>63</v>
      </c>
      <c r="B184" s="462"/>
      <c r="C184" s="462"/>
      <c r="F184" s="217" t="s">
        <v>456</v>
      </c>
    </row>
    <row r="185" spans="1:6" x14ac:dyDescent="0.25">
      <c r="A185" s="8"/>
      <c r="B185" t="str">
        <f t="array" ref="B185">IFERROR(INDEX('Programming 2'!$A$209:$F$213,SMALL(IF('Programming 2'!$A$209:$A$213=1,ROW('Programming 2'!$A$209:$A$213)-208),ROW(1:1)),5),"None")</f>
        <v>None</v>
      </c>
      <c r="C185" t="str">
        <f t="array" ref="C185">IFERROR(INDEX('Programming 2'!$A$209:$F$213,SMALL(IF('Programming 2'!$A$209:$A$213=1,ROW('Programming 2'!$A$209:$A$213)-208),ROW(1:1)),6),"")</f>
        <v/>
      </c>
      <c r="F185" s="217" t="str">
        <f t="shared" ref="F185:F189" si="20">IF(B185="","Hide","Show")</f>
        <v>Show</v>
      </c>
    </row>
    <row r="186" spans="1:6" x14ac:dyDescent="0.25">
      <c r="A186" s="8"/>
      <c r="B186" t="str">
        <f t="array" ref="B186">IFERROR(INDEX('Programming 2'!$A$209:$F$213,SMALL(IF('Programming 2'!$A$209:$A$213=1,ROW('Programming 2'!$A$209:$A$213)-208),ROW(2:2)),5),"")</f>
        <v/>
      </c>
      <c r="C186" t="str">
        <f t="array" ref="C186">IFERROR(INDEX('Programming 2'!$A$209:$F$213,SMALL(IF('Programming 2'!$A$209:$A$213=1,ROW('Programming 2'!$A$209:$A$213)-208),ROW(2:2)),6),"")</f>
        <v/>
      </c>
      <c r="F186" s="217" t="str">
        <f t="shared" si="20"/>
        <v>Hide</v>
      </c>
    </row>
    <row r="187" spans="1:6" x14ac:dyDescent="0.25">
      <c r="A187" s="8"/>
      <c r="B187" t="str">
        <f t="array" ref="B187">IFERROR(INDEX('Programming 2'!$A$209:$F$213,SMALL(IF('Programming 2'!$A$209:$A$213=1,ROW('Programming 2'!$A$209:$A$213)-208),ROW(3:3)),5),"")</f>
        <v/>
      </c>
      <c r="C187" t="str">
        <f t="array" ref="C187">IFERROR(INDEX('Programming 2'!$A$209:$F$213,SMALL(IF('Programming 2'!$A$209:$A$213=1,ROW('Programming 2'!$A$209:$A$213)-208),ROW(3:3)),6),"")</f>
        <v/>
      </c>
      <c r="F187" s="217" t="str">
        <f t="shared" si="20"/>
        <v>Hide</v>
      </c>
    </row>
    <row r="188" spans="1:6" x14ac:dyDescent="0.25">
      <c r="A188" s="8"/>
      <c r="B188" t="str">
        <f t="array" ref="B188">IFERROR(INDEX('Programming 2'!$A$209:$F$213,SMALL(IF('Programming 2'!$A$209:$A$213=1,ROW('Programming 2'!$A$209:$A$213)-208),ROW(4:4)),5),"")</f>
        <v/>
      </c>
      <c r="C188" t="str">
        <f t="array" ref="C188">IFERROR(INDEX('Programming 2'!$A$209:$F$213,SMALL(IF('Programming 2'!$A$209:$A$213=1,ROW('Programming 2'!$A$209:$A$213)-208),ROW(4:4)),6),"")</f>
        <v/>
      </c>
      <c r="F188" s="217" t="str">
        <f t="shared" si="20"/>
        <v>Hide</v>
      </c>
    </row>
    <row r="189" spans="1:6" x14ac:dyDescent="0.25">
      <c r="A189" s="8"/>
      <c r="B189" t="str">
        <f t="array" ref="B189">IFERROR(INDEX('Programming 2'!$A$209:$F$213,SMALL(IF('Programming 2'!$A$209:$A$213=1,ROW('Programming 2'!$A$209:$A$213)-208),ROW(5:5)),5),"")</f>
        <v/>
      </c>
      <c r="C189" t="str">
        <f t="array" ref="C189">IFERROR(INDEX('Programming 2'!$A$209:$F$213,SMALL(IF('Programming 2'!$A$209:$A$213=1,ROW('Programming 2'!$A$209:$A$213)-208),ROW(5:5)),6),"")</f>
        <v/>
      </c>
      <c r="F189" s="217" t="str">
        <f t="shared" si="20"/>
        <v>Hide</v>
      </c>
    </row>
    <row r="190" spans="1:6" x14ac:dyDescent="0.25">
      <c r="A190" s="462" t="s">
        <v>64</v>
      </c>
      <c r="B190" s="462"/>
      <c r="C190" s="462"/>
      <c r="F190" s="217" t="s">
        <v>456</v>
      </c>
    </row>
    <row r="191" spans="1:6" x14ac:dyDescent="0.25">
      <c r="A191" s="8"/>
      <c r="B191" t="str">
        <f t="array" ref="B191">IFERROR(INDEX('Programming 2'!$A$215:$F$219,SMALL(IF('Programming 2'!$A$215:$A$219=1,ROW('Programming 2'!$A$215:$A$219)-214),ROW(1:1)),5),"None")</f>
        <v>None</v>
      </c>
      <c r="C191" t="str">
        <f t="array" ref="C191">IFERROR(INDEX('Programming 2'!$A$215:$F$219,SMALL(IF('Programming 2'!$A$215:$A$219=1,ROW('Programming 2'!$A$215:$A$219)-214),ROW(1:1)),6),"")</f>
        <v/>
      </c>
      <c r="F191" s="217" t="str">
        <f t="shared" ref="F191:F195" si="21">IF(B191="","Hide","Show")</f>
        <v>Show</v>
      </c>
    </row>
    <row r="192" spans="1:6" x14ac:dyDescent="0.25">
      <c r="A192" s="8"/>
      <c r="B192" t="str">
        <f t="array" ref="B192">IFERROR(INDEX('Programming 2'!$A$215:$F$219,SMALL(IF('Programming 2'!$A$215:$A$219=1,ROW('Programming 2'!$A$215:$A$219)-214),ROW(2:2)),5),"")</f>
        <v/>
      </c>
      <c r="C192" t="str">
        <f t="array" ref="C192">IFERROR(INDEX('Programming 2'!$A$215:$F$219,SMALL(IF('Programming 2'!$A$215:$A$219=1,ROW('Programming 2'!$A$215:$A$219)-214),ROW(2:2)),6),"")</f>
        <v/>
      </c>
      <c r="F192" s="217" t="str">
        <f t="shared" si="21"/>
        <v>Hide</v>
      </c>
    </row>
    <row r="193" spans="1:6" x14ac:dyDescent="0.25">
      <c r="A193" s="8"/>
      <c r="B193" t="str">
        <f t="array" ref="B193">IFERROR(INDEX('Programming 2'!$A$215:$F$219,SMALL(IF('Programming 2'!$A$215:$A$219=1,ROW('Programming 2'!$A$215:$A$219)-214),ROW(3:3)),5),"")</f>
        <v/>
      </c>
      <c r="C193" t="str">
        <f t="array" ref="C193">IFERROR(INDEX('Programming 2'!$A$215:$F$219,SMALL(IF('Programming 2'!$A$215:$A$219=1,ROW('Programming 2'!$A$215:$A$219)-214),ROW(3:3)),6),"")</f>
        <v/>
      </c>
      <c r="F193" s="217" t="str">
        <f t="shared" si="21"/>
        <v>Hide</v>
      </c>
    </row>
    <row r="194" spans="1:6" x14ac:dyDescent="0.25">
      <c r="A194" s="8"/>
      <c r="B194" t="str">
        <f t="array" ref="B194">IFERROR(INDEX('Programming 2'!$A$215:$F$219,SMALL(IF('Programming 2'!$A$215:$A$219=1,ROW('Programming 2'!$A$215:$A$219)-214),ROW(4:4)),5),"")</f>
        <v/>
      </c>
      <c r="C194" t="str">
        <f t="array" ref="C194">IFERROR(INDEX('Programming 2'!$A$215:$F$219,SMALL(IF('Programming 2'!$A$215:$A$219=1,ROW('Programming 2'!$A$215:$A$219)-214),ROW(4:4)),6),"")</f>
        <v/>
      </c>
      <c r="F194" s="217" t="str">
        <f t="shared" si="21"/>
        <v>Hide</v>
      </c>
    </row>
    <row r="195" spans="1:6" x14ac:dyDescent="0.25">
      <c r="A195" s="8"/>
      <c r="B195" t="str">
        <f t="array" ref="B195">IFERROR(INDEX('Programming 2'!$A$215:$F$219,SMALL(IF('Programming 2'!$A$215:$A$219=1,ROW('Programming 2'!$A$215:$A$219)-214),ROW(5:5)),5),"")</f>
        <v/>
      </c>
      <c r="C195" t="str">
        <f t="array" ref="C195">IFERROR(INDEX('Programming 2'!$A$215:$F$219,SMALL(IF('Programming 2'!$A$215:$A$219=1,ROW('Programming 2'!$A$215:$A$219)-214),ROW(5:5)),6),"")</f>
        <v/>
      </c>
      <c r="F195" s="217" t="str">
        <f t="shared" si="21"/>
        <v>Hide</v>
      </c>
    </row>
    <row r="196" spans="1:6" x14ac:dyDescent="0.25">
      <c r="A196" s="462" t="s">
        <v>68</v>
      </c>
      <c r="B196" s="462"/>
      <c r="C196" s="462"/>
      <c r="F196" s="217" t="s">
        <v>456</v>
      </c>
    </row>
    <row r="197" spans="1:6" x14ac:dyDescent="0.25">
      <c r="A197" s="8"/>
      <c r="B197" t="str">
        <f t="array" ref="B197">IFERROR(INDEX('Programming 2'!$A$221:$F$224,SMALL(IF('Programming 2'!$A$221:$A$224=1,ROW('Programming 2'!$A$221:$A$224)-220),ROW(1:1)),5),"None")</f>
        <v>None</v>
      </c>
      <c r="C197" t="str">
        <f t="array" ref="C197">IFERROR(INDEX('Programming 2'!$A$221:$F$224,SMALL(IF('Programming 2'!$A$221:$A$224=1,ROW('Programming 2'!$A$221:$A$224)-220),ROW(1:1)),6),"")</f>
        <v/>
      </c>
      <c r="F197" s="217" t="str">
        <f t="shared" ref="F197:F200" si="22">IF(B197="","Hide","Show")</f>
        <v>Show</v>
      </c>
    </row>
    <row r="198" spans="1:6" x14ac:dyDescent="0.25">
      <c r="A198" s="8"/>
      <c r="B198" t="str">
        <f t="array" ref="B198">IFERROR(INDEX('Programming 2'!$A$221:$F$224,SMALL(IF('Programming 2'!$A$221:$A$224=1,ROW('Programming 2'!$A$221:$A$224)-220),ROW(2:2)),5),"")</f>
        <v/>
      </c>
      <c r="C198" t="str">
        <f t="array" ref="C198">IFERROR(INDEX('Programming 2'!$A$221:$F$224,SMALL(IF('Programming 2'!$A$221:$A$224=1,ROW('Programming 2'!$A$221:$A$224)-220),ROW(2:2)),6),"")</f>
        <v/>
      </c>
      <c r="F198" s="217" t="str">
        <f t="shared" si="22"/>
        <v>Hide</v>
      </c>
    </row>
    <row r="199" spans="1:6" x14ac:dyDescent="0.25">
      <c r="A199" s="8"/>
      <c r="B199" t="str">
        <f t="array" ref="B199">IFERROR(INDEX('Programming 2'!$A$221:$F$224,SMALL(IF('Programming 2'!$A$221:$A$224=1,ROW('Programming 2'!$A$221:$A$224)-220),ROW(3:3)),5),"")</f>
        <v/>
      </c>
      <c r="C199" t="str">
        <f t="array" ref="C199">IFERROR(INDEX('Programming 2'!$A$221:$F$224,SMALL(IF('Programming 2'!$A$221:$A$224=1,ROW('Programming 2'!$A$221:$A$224)-220),ROW(3:3)),6),"")</f>
        <v/>
      </c>
      <c r="F199" s="217" t="str">
        <f t="shared" si="22"/>
        <v>Hide</v>
      </c>
    </row>
    <row r="200" spans="1:6" x14ac:dyDescent="0.25">
      <c r="A200" s="8"/>
      <c r="B200" t="str">
        <f t="array" ref="B200">IFERROR(INDEX('Programming 2'!$A$221:$F$224,SMALL(IF('Programming 2'!$A$221:$A$224=1,ROW('Programming 2'!$A$221:$A$224)-220),ROW(4:4)),5),"")</f>
        <v/>
      </c>
      <c r="C200" t="str">
        <f t="array" ref="C200">IFERROR(INDEX('Programming 2'!$A$221:$F$224,SMALL(IF('Programming 2'!$A$221:$A$224=1,ROW('Programming 2'!$A$221:$A$224)-220),ROW(4:4)),6),"")</f>
        <v/>
      </c>
      <c r="F200" s="217" t="str">
        <f t="shared" si="22"/>
        <v>Hide</v>
      </c>
    </row>
    <row r="201" spans="1:6" x14ac:dyDescent="0.25">
      <c r="A201" s="462" t="s">
        <v>187</v>
      </c>
      <c r="B201" s="462"/>
      <c r="C201" s="462"/>
      <c r="F201" s="217" t="s">
        <v>456</v>
      </c>
    </row>
    <row r="202" spans="1:6" x14ac:dyDescent="0.25">
      <c r="A202" s="8"/>
      <c r="B202" t="str">
        <f t="array" ref="B202">IFERROR(INDEX('Programming 2'!$A$226:$F$232,SMALL(IF('Programming 2'!$A$226:$A$232=1,ROW('Programming 2'!$A$226:$A$232)-225),ROW(1:1)),5),"None")</f>
        <v>None</v>
      </c>
      <c r="C202" t="str">
        <f t="array" ref="C202">IFERROR(INDEX('Programming 2'!$A$226:$F$232,SMALL(IF('Programming 2'!$A$226:$A$232=1,ROW('Programming 2'!$A$226:$A$232)-225),ROW(1:1)),6),"")</f>
        <v/>
      </c>
      <c r="F202" s="217" t="str">
        <f t="shared" ref="F202:F207" si="23">IF(B202="","Hide","Show")</f>
        <v>Show</v>
      </c>
    </row>
    <row r="203" spans="1:6" x14ac:dyDescent="0.25">
      <c r="A203" s="8"/>
      <c r="B203" t="str">
        <f t="array" ref="B203">IFERROR(INDEX('Programming 2'!$A$226:$F$232,SMALL(IF('Programming 2'!$A$226:$A$232=1,ROW('Programming 2'!$A$226:$A$232)-225),ROW(2:2)),5),"")</f>
        <v/>
      </c>
      <c r="C203" t="str">
        <f t="array" ref="C203">IFERROR(INDEX('Programming 2'!$A$226:$F$232,SMALL(IF('Programming 2'!$A$226:$A$232=1,ROW('Programming 2'!$A$226:$A$232)-225),ROW(2:2)),6),"")</f>
        <v/>
      </c>
      <c r="F203" s="217" t="str">
        <f t="shared" si="23"/>
        <v>Hide</v>
      </c>
    </row>
    <row r="204" spans="1:6" x14ac:dyDescent="0.25">
      <c r="A204" s="8"/>
      <c r="B204" t="str">
        <f t="array" ref="B204">IFERROR(INDEX('Programming 2'!$A$226:$F$232,SMALL(IF('Programming 2'!$A$226:$A$232=1,ROW('Programming 2'!$A$226:$A$232)-225),ROW(3:3)),5),"")</f>
        <v/>
      </c>
      <c r="C204" t="str">
        <f t="array" ref="C204">IFERROR(INDEX('Programming 2'!$A$226:$F$232,SMALL(IF('Programming 2'!$A$226:$A$232=1,ROW('Programming 2'!$A$226:$A$232)-225),ROW(3:3)),6),"")</f>
        <v/>
      </c>
      <c r="F204" s="217" t="str">
        <f t="shared" si="23"/>
        <v>Hide</v>
      </c>
    </row>
    <row r="205" spans="1:6" x14ac:dyDescent="0.25">
      <c r="A205" s="8"/>
      <c r="B205" t="str">
        <f t="array" ref="B205">IFERROR(INDEX('Programming 2'!$A$226:$F$232,SMALL(IF('Programming 2'!$A$226:$A$232=1,ROW('Programming 2'!$A$226:$A$232)-225),ROW(4:4)),5),"")</f>
        <v/>
      </c>
      <c r="C205" t="str">
        <f t="array" ref="C205">IFERROR(INDEX('Programming 2'!$A$226:$F$232,SMALL(IF('Programming 2'!$A$226:$A$232=1,ROW('Programming 2'!$A$226:$A$232)-225),ROW(4:4)),6),"")</f>
        <v/>
      </c>
      <c r="F205" s="217" t="str">
        <f t="shared" si="23"/>
        <v>Hide</v>
      </c>
    </row>
    <row r="206" spans="1:6" x14ac:dyDescent="0.25">
      <c r="A206" s="8"/>
      <c r="B206" t="str">
        <f t="array" ref="B206">IFERROR(INDEX('Programming 2'!$A$226:$F$232,SMALL(IF('Programming 2'!$A$226:$A$232=1,ROW('Programming 2'!$A$226:$A$232)-225),ROW(5:5)),5),"")</f>
        <v/>
      </c>
      <c r="C206" t="str">
        <f t="array" ref="C206">IFERROR(INDEX('Programming 2'!$A$226:$F$232,SMALL(IF('Programming 2'!$A$226:$A$232=1,ROW('Programming 2'!$A$226:$A$232)-225),ROW(5:5)),6),"")</f>
        <v/>
      </c>
      <c r="F206" s="217" t="str">
        <f t="shared" si="23"/>
        <v>Hide</v>
      </c>
    </row>
    <row r="207" spans="1:6" x14ac:dyDescent="0.25">
      <c r="A207" s="8"/>
      <c r="B207" t="str">
        <f t="array" ref="B207">IFERROR(INDEX('Programming 2'!$A$226:$F$232,SMALL(IF('Programming 2'!$A$226:$A$232=1,ROW('Programming 2'!$A$226:$A$232)-225),ROW(6:6)),5),"")</f>
        <v/>
      </c>
      <c r="C207" t="str">
        <f t="array" ref="C207">IFERROR(INDEX('Programming 2'!$A$226:$F$232,SMALL(IF('Programming 2'!$A$226:$A$232=1,ROW('Programming 2'!$A$226:$A$232)-225),ROW(6:6)),6),"")</f>
        <v/>
      </c>
      <c r="F207" s="217" t="str">
        <f t="shared" si="23"/>
        <v>Hide</v>
      </c>
    </row>
    <row r="208" spans="1:6" x14ac:dyDescent="0.25">
      <c r="A208" s="44"/>
      <c r="B208" s="44"/>
      <c r="C208" s="44"/>
    </row>
  </sheetData>
  <autoFilter ref="F1:F207"/>
  <mergeCells count="37">
    <mergeCell ref="A17:C17"/>
    <mergeCell ref="A1:C1"/>
    <mergeCell ref="A3:C3"/>
    <mergeCell ref="A4:C4"/>
    <mergeCell ref="A5:C5"/>
    <mergeCell ref="A11:C11"/>
    <mergeCell ref="A104:C104"/>
    <mergeCell ref="A22:C22"/>
    <mergeCell ref="A23:C23"/>
    <mergeCell ref="A24:C24"/>
    <mergeCell ref="A38:C38"/>
    <mergeCell ref="A40:C40"/>
    <mergeCell ref="A53:C53"/>
    <mergeCell ref="A56:C56"/>
    <mergeCell ref="A57:C57"/>
    <mergeCell ref="A58:C58"/>
    <mergeCell ref="A67:C67"/>
    <mergeCell ref="A84:C84"/>
    <mergeCell ref="A164:C164"/>
    <mergeCell ref="A112:C112"/>
    <mergeCell ref="A113:C113"/>
    <mergeCell ref="A114:C114"/>
    <mergeCell ref="A120:C120"/>
    <mergeCell ref="A130:C130"/>
    <mergeCell ref="A134:C134"/>
    <mergeCell ref="A139:C139"/>
    <mergeCell ref="A145:C145"/>
    <mergeCell ref="A146:C146"/>
    <mergeCell ref="A147:C147"/>
    <mergeCell ref="A155:C155"/>
    <mergeCell ref="A201:C201"/>
    <mergeCell ref="A169:C169"/>
    <mergeCell ref="A182:C182"/>
    <mergeCell ref="A183:C183"/>
    <mergeCell ref="A184:C184"/>
    <mergeCell ref="A190:C190"/>
    <mergeCell ref="A196:C196"/>
  </mergeCells>
  <conditionalFormatting sqref="A6:A10">
    <cfRule type="expression" dxfId="23" priority="48">
      <formula>AND($B6&lt;&gt;"",$B6&lt;&gt;"None")</formula>
    </cfRule>
  </conditionalFormatting>
  <conditionalFormatting sqref="A12:A16">
    <cfRule type="expression" dxfId="22" priority="23">
      <formula>AND($B12&lt;&gt;"",$B12&lt;&gt;"None")</formula>
    </cfRule>
  </conditionalFormatting>
  <conditionalFormatting sqref="A18:A21">
    <cfRule type="expression" dxfId="21" priority="22">
      <formula>AND($B18&lt;&gt;"",$B18&lt;&gt;"None")</formula>
    </cfRule>
  </conditionalFormatting>
  <conditionalFormatting sqref="A25:A37">
    <cfRule type="expression" dxfId="20" priority="21">
      <formula>AND($B25&lt;&gt;"",$B25&lt;&gt;"None")</formula>
    </cfRule>
  </conditionalFormatting>
  <conditionalFormatting sqref="A39">
    <cfRule type="expression" dxfId="19" priority="20">
      <formula>AND($B39&lt;&gt;"",$B39&lt;&gt;"None")</formula>
    </cfRule>
  </conditionalFormatting>
  <conditionalFormatting sqref="A41:A52">
    <cfRule type="expression" dxfId="18" priority="19">
      <formula>AND($B41&lt;&gt;"",$B41&lt;&gt;"None")</formula>
    </cfRule>
  </conditionalFormatting>
  <conditionalFormatting sqref="A54:A55">
    <cfRule type="expression" dxfId="17" priority="18">
      <formula>AND($B54&lt;&gt;"",$B54&lt;&gt;"None")</formula>
    </cfRule>
  </conditionalFormatting>
  <conditionalFormatting sqref="A59:A66">
    <cfRule type="expression" dxfId="16" priority="17">
      <formula>AND($B59&lt;&gt;"",$B59&lt;&gt;"None")</formula>
    </cfRule>
  </conditionalFormatting>
  <conditionalFormatting sqref="A68:A83">
    <cfRule type="expression" dxfId="15" priority="16">
      <formula>AND($B68&lt;&gt;"",$B68&lt;&gt;"None")</formula>
    </cfRule>
  </conditionalFormatting>
  <conditionalFormatting sqref="A85:A103">
    <cfRule type="expression" dxfId="14" priority="15">
      <formula>AND($B85&lt;&gt;"",$B85&lt;&gt;"None")</formula>
    </cfRule>
  </conditionalFormatting>
  <conditionalFormatting sqref="A105:A111">
    <cfRule type="expression" dxfId="13" priority="14">
      <formula>AND($B105&lt;&gt;"",$B105&lt;&gt;"None")</formula>
    </cfRule>
  </conditionalFormatting>
  <conditionalFormatting sqref="A115:A119">
    <cfRule type="expression" dxfId="12" priority="13">
      <formula>AND($B115&lt;&gt;"",$B115&lt;&gt;"None")</formula>
    </cfRule>
  </conditionalFormatting>
  <conditionalFormatting sqref="A121:A129">
    <cfRule type="expression" dxfId="11" priority="12">
      <formula>AND($B121&lt;&gt;"",$B121&lt;&gt;"None")</formula>
    </cfRule>
  </conditionalFormatting>
  <conditionalFormatting sqref="A131:A133">
    <cfRule type="expression" dxfId="10" priority="11">
      <formula>AND($B131&lt;&gt;"",$B131&lt;&gt;"None")</formula>
    </cfRule>
  </conditionalFormatting>
  <conditionalFormatting sqref="A135:A138">
    <cfRule type="expression" dxfId="9" priority="10">
      <formula>AND($B135&lt;&gt;"",$B135&lt;&gt;"None")</formula>
    </cfRule>
  </conditionalFormatting>
  <conditionalFormatting sqref="A140:A144">
    <cfRule type="expression" dxfId="8" priority="9">
      <formula>AND($B140&lt;&gt;"",$B140&lt;&gt;"None")</formula>
    </cfRule>
  </conditionalFormatting>
  <conditionalFormatting sqref="A148:A154">
    <cfRule type="expression" dxfId="7" priority="8">
      <formula>AND($B148&lt;&gt;"",$B148&lt;&gt;"None")</formula>
    </cfRule>
  </conditionalFormatting>
  <conditionalFormatting sqref="A156:A163">
    <cfRule type="expression" dxfId="6" priority="7">
      <formula>AND($B156&lt;&gt;"",$B156&lt;&gt;"None")</formula>
    </cfRule>
  </conditionalFormatting>
  <conditionalFormatting sqref="A165:A168">
    <cfRule type="expression" dxfId="5" priority="6">
      <formula>AND($B165&lt;&gt;"",$B165&lt;&gt;"None")</formula>
    </cfRule>
  </conditionalFormatting>
  <conditionalFormatting sqref="A170:A181">
    <cfRule type="expression" dxfId="4" priority="5">
      <formula>AND($B170&lt;&gt;"",$B170&lt;&gt;"None")</formula>
    </cfRule>
  </conditionalFormatting>
  <conditionalFormatting sqref="A185:A189">
    <cfRule type="expression" dxfId="3" priority="4">
      <formula>AND($B185&lt;&gt;"",$B185&lt;&gt;"None")</formula>
    </cfRule>
  </conditionalFormatting>
  <conditionalFormatting sqref="A191:A195">
    <cfRule type="expression" dxfId="2" priority="3">
      <formula>AND($B191&lt;&gt;"",$B191&lt;&gt;"None")</formula>
    </cfRule>
  </conditionalFormatting>
  <conditionalFormatting sqref="A197:A200">
    <cfRule type="expression" dxfId="1" priority="2">
      <formula>AND($B197&lt;&gt;"",$B197&lt;&gt;"None")</formula>
    </cfRule>
  </conditionalFormatting>
  <conditionalFormatting sqref="A202:A207">
    <cfRule type="expression" dxfId="0" priority="1">
      <formula>AND($B202&lt;&gt;"",$B202&lt;&gt;"None")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Worksheets</vt:lpstr>
      </vt:variant>
      <vt:variant>
        <vt:i4>14</vt:i4>
      </vt:variant>
      <vt:variant>
        <vt:lpstr>Charts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20" baseType="lpstr">
      <vt:lpstr>Introduction</vt:lpstr>
      <vt:lpstr>SO</vt:lpstr>
      <vt:lpstr>IR1</vt:lpstr>
      <vt:lpstr>IR2</vt:lpstr>
      <vt:lpstr>IR3</vt:lpstr>
      <vt:lpstr>IR4</vt:lpstr>
      <vt:lpstr>IR5</vt:lpstr>
      <vt:lpstr>Dashboard 3</vt:lpstr>
      <vt:lpstr>Programming 1</vt:lpstr>
      <vt:lpstr>Programming 2</vt:lpstr>
      <vt:lpstr>RED</vt:lpstr>
      <vt:lpstr>ORANGE</vt:lpstr>
      <vt:lpstr>YELLOW</vt:lpstr>
      <vt:lpstr>GREEN</vt:lpstr>
      <vt:lpstr>Dashboard</vt:lpstr>
      <vt:lpstr>Dashboard 2</vt:lpstr>
      <vt:lpstr>Dashboard 2.1</vt:lpstr>
      <vt:lpstr>Dashboard 2.2</vt:lpstr>
      <vt:lpstr>Dashboard 2.3</vt:lpstr>
      <vt:lpstr>SO!_GoBack</vt:lpstr>
    </vt:vector>
  </TitlesOfParts>
  <Company>Measure Evaluation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Liz Snyder</dc:creator>
  <cp:lastModifiedBy>Liz Snyder</cp:lastModifiedBy>
  <dcterms:created xsi:type="dcterms:W3CDTF">2013-03-07T17:28:32Z</dcterms:created>
  <dcterms:modified xsi:type="dcterms:W3CDTF">2013-11-08T15:26:47Z</dcterms:modified>
</cp:coreProperties>
</file>